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11025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152511"/>
</workbook>
</file>

<file path=xl/calcChain.xml><?xml version="1.0" encoding="utf-8"?>
<calcChain xmlns="http://schemas.openxmlformats.org/spreadsheetml/2006/main">
  <c r="E40" i="6" l="1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<sst xmlns="http://schemas.openxmlformats.org/spreadsheetml/2006/main" count="1826" uniqueCount="507">
  <si>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</si>
  <si>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</si>
  <si>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</si>
  <si>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</si>
  <si>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</si>
  <si>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</si>
  <si>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</si>
  <si>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</si>
  <si>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</si>
  <si>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</si>
  <si>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</si>
  <si>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</si>
  <si>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</si>
  <si>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</si>
  <si>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</si>
  <si>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</si>
  <si>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</si>
  <si>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</si>
  <si>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</si>
  <si>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</si>
  <si>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</si>
  <si>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</si>
  <si>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</si>
  <si>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</si>
  <si>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</si>
  <si>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</si>
  <si>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</si>
  <si>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</si>
  <si>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</si>
  <si>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</si>
  <si>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</si>
  <si>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</si>
  <si>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</si>
  <si>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</si>
  <si>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</si>
  <si>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</si>
  <si>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</si>
  <si>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</si>
  <si>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</si>
  <si>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</si>
  <si>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</si>
  <si>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</si>
  <si>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</si>
  <si>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</si>
  <si>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</si>
  <si>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</si>
  <si>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</si>
  <si>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</si>
  <si>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</si>
  <si>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</si>
  <si>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</si>
  <si>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</si>
  <si>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</si>
  <si>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</si>
  <si>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</si>
  <si>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</si>
  <si>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</si>
  <si>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</si>
  <si>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</si>
  <si>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</si>
  <si>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</si>
  <si>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</si>
  <si>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</si>
  <si>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</si>
  <si>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</si>
  <si>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</si>
  <si>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</si>
  <si>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</si>
  <si>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</si>
  <si>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</si>
  <si>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</si>
  <si>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</si>
  <si>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</si>
  <si>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</si>
  <si>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</si>
  <si>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</si>
  <si>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</si>
  <si>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</si>
  <si>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</si>
  <si>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</si>
  <si>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</si>
  <si>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3065566229E6599F</t>
  </si>
  <si>
    <t>2023</t>
  </si>
  <si>
    <t>01/01/2023</t>
  </si>
  <si>
    <t>31/03/2023</t>
  </si>
  <si>
    <t>Servidor(a) público(a)</t>
  </si>
  <si>
    <t>2.1</t>
  </si>
  <si>
    <t>Director General</t>
  </si>
  <si>
    <t>Promotora de Eventos Artísticos, Culturales y de Convenciones del Estado de Campeche</t>
  </si>
  <si>
    <t>Luis Emilio</t>
  </si>
  <si>
    <t>Ortiz de la Peña</t>
  </si>
  <si>
    <t>Rosado</t>
  </si>
  <si>
    <t>Masculino</t>
  </si>
  <si>
    <t>pesos</t>
  </si>
  <si>
    <t>1936754</t>
  </si>
  <si>
    <t>Recursos Humanos</t>
  </si>
  <si>
    <t>14/04/2023</t>
  </si>
  <si>
    <t/>
  </si>
  <si>
    <t>971E8149B681128D</t>
  </si>
  <si>
    <t>4.1</t>
  </si>
  <si>
    <t>Director de Área</t>
  </si>
  <si>
    <t>Director Jurídico</t>
  </si>
  <si>
    <t>Promotora de Eventos Artísticos Culturales y de Convenciones del Estado de Campeche</t>
  </si>
  <si>
    <t>Juan Carlos</t>
  </si>
  <si>
    <t>Santamaria</t>
  </si>
  <si>
    <t>Cazán</t>
  </si>
  <si>
    <t>1936755</t>
  </si>
  <si>
    <t>9B78D8378A5DA7C8</t>
  </si>
  <si>
    <t>Directora de Mantenimiento, Limpieza, Logística y Seguridad</t>
  </si>
  <si>
    <t>Paola</t>
  </si>
  <si>
    <t>R de la Gala</t>
  </si>
  <si>
    <t>Hurtado</t>
  </si>
  <si>
    <t>1936756</t>
  </si>
  <si>
    <t>418C1CCC6BAC7BB6</t>
  </si>
  <si>
    <t>Directora del Circo Teatro Renacimiento</t>
  </si>
  <si>
    <t>Zayda Patricia</t>
  </si>
  <si>
    <t>Góngora</t>
  </si>
  <si>
    <t>Tuz</t>
  </si>
  <si>
    <t>Femenino</t>
  </si>
  <si>
    <t>1936757</t>
  </si>
  <si>
    <t>09E440979327480B</t>
  </si>
  <si>
    <t>Karina Beatriz</t>
  </si>
  <si>
    <t>Toledo</t>
  </si>
  <si>
    <t>Zamora</t>
  </si>
  <si>
    <t>1936758</t>
  </si>
  <si>
    <t>3C1DFD3F6171BC7C</t>
  </si>
  <si>
    <t>Coordinadora Administrativa</t>
  </si>
  <si>
    <t>Promotora de Eventos Artisticos Culturales y de Convenciones del Estado de Campeche</t>
  </si>
  <si>
    <t>Griselda</t>
  </si>
  <si>
    <t>Chan</t>
  </si>
  <si>
    <t>Santiago</t>
  </si>
  <si>
    <t>1936759</t>
  </si>
  <si>
    <t>3D94FE8316B2896B</t>
  </si>
  <si>
    <t>5.1</t>
  </si>
  <si>
    <t>Subdirector</t>
  </si>
  <si>
    <t>Subdirector de Promoción</t>
  </si>
  <si>
    <t>Maria Janeet</t>
  </si>
  <si>
    <t>Ayala</t>
  </si>
  <si>
    <t>Solorio</t>
  </si>
  <si>
    <t>1936760</t>
  </si>
  <si>
    <t>ED7CE933D032A8FB</t>
  </si>
  <si>
    <t>Subdirector de Sistemas</t>
  </si>
  <si>
    <t>Francisco Javier</t>
  </si>
  <si>
    <t>Fernández</t>
  </si>
  <si>
    <t>Domínguez</t>
  </si>
  <si>
    <t>1936761</t>
  </si>
  <si>
    <t>659EFC7B3F0D2B11</t>
  </si>
  <si>
    <t>Subdirector de Carmen XXI</t>
  </si>
  <si>
    <t>Maria Concepción</t>
  </si>
  <si>
    <t>Rosano</t>
  </si>
  <si>
    <t>Hernández</t>
  </si>
  <si>
    <t>1936762</t>
  </si>
  <si>
    <t>D58F6BAB51592619</t>
  </si>
  <si>
    <t>Subdirector de Mantenimiento</t>
  </si>
  <si>
    <t>David</t>
  </si>
  <si>
    <t>Sanchez</t>
  </si>
  <si>
    <t>Flores</t>
  </si>
  <si>
    <t>1936763</t>
  </si>
  <si>
    <t>5D0D5E6113EC99C9</t>
  </si>
  <si>
    <t>7.2</t>
  </si>
  <si>
    <t>Jefe de Departamento</t>
  </si>
  <si>
    <t>Jefe de Enlace Comercial</t>
  </si>
  <si>
    <t>Promotora de Eventos Artísticos Culturales y de Convenciones del Estado de Campeche}</t>
  </si>
  <si>
    <t>Adriana</t>
  </si>
  <si>
    <t>Amador</t>
  </si>
  <si>
    <t>1936764</t>
  </si>
  <si>
    <t>370C564FCF5AC1F4</t>
  </si>
  <si>
    <t>Jefe de Recursos Humanos</t>
  </si>
  <si>
    <t>Claudia Alejandra</t>
  </si>
  <si>
    <t>Caraveo</t>
  </si>
  <si>
    <t>1936765</t>
  </si>
  <si>
    <t>FC90E1E96FF34417</t>
  </si>
  <si>
    <t>7.1</t>
  </si>
  <si>
    <t>Jefe de Deparamento</t>
  </si>
  <si>
    <t>Jefe de Contabilidad</t>
  </si>
  <si>
    <t>Solangel</t>
  </si>
  <si>
    <t>Arjona</t>
  </si>
  <si>
    <t>Moscoso</t>
  </si>
  <si>
    <t>1936766</t>
  </si>
  <si>
    <t>6BFB530FA76D71C9</t>
  </si>
  <si>
    <t>Asistente de la Dirección General</t>
  </si>
  <si>
    <t>Maria Carolina</t>
  </si>
  <si>
    <t>Cruz</t>
  </si>
  <si>
    <t>Bribiesca</t>
  </si>
  <si>
    <t>1936767</t>
  </si>
  <si>
    <t>70CACBAED948EACD</t>
  </si>
  <si>
    <t>Jefe de Transparencia</t>
  </si>
  <si>
    <t>Lilia del Socorro</t>
  </si>
  <si>
    <t>García</t>
  </si>
  <si>
    <t>Durán</t>
  </si>
  <si>
    <t>1936768</t>
  </si>
  <si>
    <t>00AF2901DA430C05</t>
  </si>
  <si>
    <t>Jefe de Promoción</t>
  </si>
  <si>
    <t>Irma Antonieta</t>
  </si>
  <si>
    <t>Matienzo</t>
  </si>
  <si>
    <t>Vega</t>
  </si>
  <si>
    <t>1936769</t>
  </si>
  <si>
    <t>CF335CC5E958277A</t>
  </si>
  <si>
    <t>Jefe de Audio y Video</t>
  </si>
  <si>
    <t>Guillermo del Carmen</t>
  </si>
  <si>
    <t>Ortiz</t>
  </si>
  <si>
    <t>Aldana</t>
  </si>
  <si>
    <t>1936770</t>
  </si>
  <si>
    <t>0D99EAEC0665DA8D</t>
  </si>
  <si>
    <t>Jefe de Logística</t>
  </si>
  <si>
    <t>Gustavo</t>
  </si>
  <si>
    <t>Priego</t>
  </si>
  <si>
    <t>Thompson</t>
  </si>
  <si>
    <t>1936771</t>
  </si>
  <si>
    <t>Recursos Humnanos</t>
  </si>
  <si>
    <t>C12F955B815681D8</t>
  </si>
  <si>
    <t>Jefe de Administración y Organización</t>
  </si>
  <si>
    <t>Promotora de Eventos Artisticos Culturales y de Convenciones del Estadi de Campeche</t>
  </si>
  <si>
    <t>Susuki del Rosario</t>
  </si>
  <si>
    <t>Wong</t>
  </si>
  <si>
    <t>Parrao</t>
  </si>
  <si>
    <t>1936772</t>
  </si>
  <si>
    <t>0E6FFF284B32B3D0</t>
  </si>
  <si>
    <t>Jefe de Operación</t>
  </si>
  <si>
    <t>Roger Alejandro</t>
  </si>
  <si>
    <t>Martin</t>
  </si>
  <si>
    <t>Saucedo</t>
  </si>
  <si>
    <t>1936773</t>
  </si>
  <si>
    <t>BE0D207708C09E6D</t>
  </si>
  <si>
    <t>Jefe de Relaciones Públicas</t>
  </si>
  <si>
    <t>Fabiola selene</t>
  </si>
  <si>
    <t>Diaz</t>
  </si>
  <si>
    <t>1936774</t>
  </si>
  <si>
    <t>0AFF039E4345C153</t>
  </si>
  <si>
    <t>8.1</t>
  </si>
  <si>
    <t>Analista Especializado</t>
  </si>
  <si>
    <t>Encargado de Facturación</t>
  </si>
  <si>
    <t>Hilda del Rosario</t>
  </si>
  <si>
    <t>Basulto</t>
  </si>
  <si>
    <t>1936775</t>
  </si>
  <si>
    <t>3E0884D40EA841DF</t>
  </si>
  <si>
    <t>Encargado de Presupuesto</t>
  </si>
  <si>
    <t>Alondra Inés</t>
  </si>
  <si>
    <t>Cámara</t>
  </si>
  <si>
    <t>Nah</t>
  </si>
  <si>
    <t>1936776</t>
  </si>
  <si>
    <t>1387AC5F5E316C1F</t>
  </si>
  <si>
    <t>Analsta Especializado</t>
  </si>
  <si>
    <t>Encargado de Logística</t>
  </si>
  <si>
    <t>Sergio Ramón Francisco</t>
  </si>
  <si>
    <t>Lara</t>
  </si>
  <si>
    <t>Chi</t>
  </si>
  <si>
    <t>1936777</t>
  </si>
  <si>
    <t>2FD682464D1D7A64</t>
  </si>
  <si>
    <t>Auxilair de Limpieza</t>
  </si>
  <si>
    <t>Marcos Antonio</t>
  </si>
  <si>
    <t>Martinez</t>
  </si>
  <si>
    <t>Pech</t>
  </si>
  <si>
    <t>1936778</t>
  </si>
  <si>
    <t>EB51E44741BBC5E0</t>
  </si>
  <si>
    <t>Encargado de Sistemas</t>
  </si>
  <si>
    <t>Promotorta de Eventos Artisticos Culturales y de Convenciones del Estado de Campeche</t>
  </si>
  <si>
    <t>Jose Jorge</t>
  </si>
  <si>
    <t>Monroy</t>
  </si>
  <si>
    <t>Gómez</t>
  </si>
  <si>
    <t>1936779</t>
  </si>
  <si>
    <t>629FFD91AD773C07</t>
  </si>
  <si>
    <t>Asistente de la Coordinación Administrativa</t>
  </si>
  <si>
    <t>Sonia Isabel</t>
  </si>
  <si>
    <t>Moo</t>
  </si>
  <si>
    <t>1936780</t>
  </si>
  <si>
    <t>5C3762A570B2D999</t>
  </si>
  <si>
    <t>Auxiliar de Logística</t>
  </si>
  <si>
    <t>Francisco Alfonso</t>
  </si>
  <si>
    <t>Victoria</t>
  </si>
  <si>
    <t>Huchin</t>
  </si>
  <si>
    <t>1936781</t>
  </si>
  <si>
    <t>FF42B331F0DF19B4</t>
  </si>
  <si>
    <t>Encargado de Compras</t>
  </si>
  <si>
    <t>Claudia Manuela</t>
  </si>
  <si>
    <t>Reyes</t>
  </si>
  <si>
    <t>Canto</t>
  </si>
  <si>
    <t>1936782</t>
  </si>
  <si>
    <t>3E3C6859458CFB27</t>
  </si>
  <si>
    <t>Asistente de Enlace Comercial</t>
  </si>
  <si>
    <t>Mariana</t>
  </si>
  <si>
    <t>López</t>
  </si>
  <si>
    <t>Ramos</t>
  </si>
  <si>
    <t>1936783</t>
  </si>
  <si>
    <t>2D175B615F44ABA7</t>
  </si>
  <si>
    <t>Supervisor Técnico</t>
  </si>
  <si>
    <t>Auxiliar de Limpieza</t>
  </si>
  <si>
    <t>Promotora de Eventos Artisticso Culturales y de Convenciones del Estado de Campeche</t>
  </si>
  <si>
    <t>Miguel Gaspar</t>
  </si>
  <si>
    <t>Rodriguez</t>
  </si>
  <si>
    <t>Matos</t>
  </si>
  <si>
    <t>1936784</t>
  </si>
  <si>
    <t>724BA7587F76BB26</t>
  </si>
  <si>
    <t>Informática</t>
  </si>
  <si>
    <t>Maria Zenaida</t>
  </si>
  <si>
    <t>Ac</t>
  </si>
  <si>
    <t>1936785</t>
  </si>
  <si>
    <t>C7DB05FBDA65CCE8</t>
  </si>
  <si>
    <t>Técnico en Mantenimiento</t>
  </si>
  <si>
    <t>Jose Javier</t>
  </si>
  <si>
    <t>Arteaga</t>
  </si>
  <si>
    <t>Pastrana</t>
  </si>
  <si>
    <t>1936786</t>
  </si>
  <si>
    <t>C81F0A40BE3A75C9</t>
  </si>
  <si>
    <t>9.1</t>
  </si>
  <si>
    <t>Analista</t>
  </si>
  <si>
    <t>Auxiliar de Logistica</t>
  </si>
  <si>
    <t>Promotora de Evento Artisticos Culturales y de Convenciones del Estado de Campeche</t>
  </si>
  <si>
    <t>Victor Orlando</t>
  </si>
  <si>
    <t>Chab</t>
  </si>
  <si>
    <t>Mendoza</t>
  </si>
  <si>
    <t>1936787</t>
  </si>
  <si>
    <t>C7FDC5E784FCD87A</t>
  </si>
  <si>
    <t>Alondra de los Angeles</t>
  </si>
  <si>
    <t>Jacome</t>
  </si>
  <si>
    <t>Rendis</t>
  </si>
  <si>
    <t>1936788</t>
  </si>
  <si>
    <t>32918CC80BB17CB8</t>
  </si>
  <si>
    <t>10.2</t>
  </si>
  <si>
    <t>Auxiliar Adminsitrativo</t>
  </si>
  <si>
    <t>Auxiliar Administrativo</t>
  </si>
  <si>
    <t>Víctor Ramón</t>
  </si>
  <si>
    <t>Aguilar</t>
  </si>
  <si>
    <t>Chuc</t>
  </si>
  <si>
    <t>1936789</t>
  </si>
  <si>
    <t>5BABDF2B3E515323</t>
  </si>
  <si>
    <t>Intendente</t>
  </si>
  <si>
    <t>Jose Antonio</t>
  </si>
  <si>
    <t>Monrroy</t>
  </si>
  <si>
    <t>Pérez</t>
  </si>
  <si>
    <t>1936790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</si>
  <si>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</si>
  <si>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</si>
  <si>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</si>
  <si>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</si>
  <si>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</si>
  <si>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</si>
  <si>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</si>
  <si>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</si>
  <si>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</si>
  <si>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</si>
  <si>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</si>
  <si>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</si>
  <si>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</si>
  <si>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</si>
  <si>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</si>
  <si>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</si>
  <si>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</si>
  <si>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</si>
  <si>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</si>
  <si>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</si>
  <si>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</si>
  <si>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</si>
  <si>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</si>
  <si>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</si>
  <si>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</si>
  <si>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</si>
  <si>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</si>
  <si>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</si>
  <si>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</si>
  <si>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</si>
  <si>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</si>
  <si>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</si>
  <si>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</si>
  <si>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</si>
  <si>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</si>
  <si>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</si>
  <si>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</si>
  <si>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</si>
  <si>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</si>
  <si>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</si>
  <si>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</si>
  <si>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</si>
  <si>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</si>
  <si>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</si>
  <si>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</si>
  <si>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</si>
  <si>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</si>
  <si>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</si>
  <si>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</si>
  <si>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</si>
  <si>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</si>
  <si>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</si>
  <si>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</si>
  <si>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</si>
  <si>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</si>
  <si>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</si>
  <si>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</si>
  <si>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</si>
  <si>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</si>
  <si>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</si>
  <si>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</si>
  <si>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</si>
  <si>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</si>
  <si>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</si>
  <si>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</si>
  <si>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</si>
  <si>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</si>
  <si>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</si>
  <si>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</si>
  <si>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</si>
  <si>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</si>
  <si>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</si>
  <si>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</si>
  <si>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</si>
  <si>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</si>
  <si>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</si>
  <si>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</si>
  <si>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</si>
  <si>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</si>
  <si>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</si>
  <si>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</si>
  <si>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</si>
  <si>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</si>
  <si>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</si>
  <si>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</si>
  <si>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</si>
  <si>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</si>
  <si>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</si>
  <si>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</si>
  <si>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</si>
  <si>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</si>
  <si>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</si>
  <si>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</si>
  <si>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</si>
  <si>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</si>
  <si>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2439F972D85A52C354F84728E2D0EA4C</t>
  </si>
  <si>
    <t>N/A</t>
  </si>
  <si>
    <t>0</t>
  </si>
  <si>
    <t>2439F972D85A52C3A662015C577E8C83</t>
  </si>
  <si>
    <t>2439F972D85A52C326BF0A6735A2707A</t>
  </si>
  <si>
    <t>2439F972D85A52C3F551F19229534232</t>
  </si>
  <si>
    <t>2439F972D85A52C3A1DAA2CB5E246560</t>
  </si>
  <si>
    <t>2439F972D85A52C3B1E2363FE62870F5</t>
  </si>
  <si>
    <t>2439F972D85A52C33C09B8E24F1D16B5</t>
  </si>
  <si>
    <t>AC0FED6AEB924D199D48F538D174062E</t>
  </si>
  <si>
    <t>AC0FED6AEB924D19E7BFE2E2B2DD5690</t>
  </si>
  <si>
    <t>AC0FED6AEB924D19AA9C3DFEB57D81A2</t>
  </si>
  <si>
    <t>AC0FED6AEB924D194E9A1A30E97E88B1</t>
  </si>
  <si>
    <t>AC0FED6AEB924D19DC0F5921418BE579</t>
  </si>
  <si>
    <t>AC0FED6AEB924D19FEED1370607B1D28</t>
  </si>
  <si>
    <t>AC0FED6AEB924D19160BE96FBAD98833</t>
  </si>
  <si>
    <t>AC0FED6AEB924D19F6861F14A1C20F98</t>
  </si>
  <si>
    <t>AC0FED6AEB924D19820613E384EDF6F1</t>
  </si>
  <si>
    <t>AC0FED6AEB924D19D48309D3FE444BAB</t>
  </si>
  <si>
    <t>B91ECC1C5DF6303E867765799BCCBC02</t>
  </si>
  <si>
    <t>B91ECC1C5DF6303E049593B344A109D5</t>
  </si>
  <si>
    <t>B91ECC1C5DF6303E25B1A5F1E73ADC64</t>
  </si>
  <si>
    <t>B91ECC1C5DF6303ED42D1AE0E5A6341B</t>
  </si>
  <si>
    <t>B91ECC1C5DF6303E87624D201CCEDCF6</t>
  </si>
  <si>
    <t>B91ECC1C5DF6303E412E89543AA114DA</t>
  </si>
  <si>
    <t>B91ECC1C5DF6303E8C9BB11F89B0B91F</t>
  </si>
  <si>
    <t>B91ECC1C5DF6303E6034D8C7610BE17A</t>
  </si>
  <si>
    <t>B91ECC1C5DF6303E447558CB3B25D5B3</t>
  </si>
  <si>
    <t>B91ECC1C5DF6303E1497720E66DA4BF4</t>
  </si>
  <si>
    <t>98C4F6041567FF90F9E7E01E11140B26</t>
  </si>
  <si>
    <t>98C4F6041567FF90DCF566B245D3A9C2</t>
  </si>
  <si>
    <t>98C4F6041567FF904FED886081C0A986</t>
  </si>
  <si>
    <t>98C4F6041567FF90788AD0611BB23C84</t>
  </si>
  <si>
    <t>98C4F6041567FF907B7BAB699AD3D6AD</t>
  </si>
  <si>
    <t>98C4F6041567FF9093149C88F998E941</t>
  </si>
  <si>
    <t>98C4F6041567FF907AFB0BF4A561C7A6</t>
  </si>
  <si>
    <t>monedero electronico</t>
  </si>
  <si>
    <t>500</t>
  </si>
  <si>
    <t>mondedero electronico</t>
  </si>
  <si>
    <t>quincenal</t>
  </si>
  <si>
    <t>98C4F6041567FF90BCB1E72AD9239B1E</t>
  </si>
  <si>
    <t>98C4F6041567FF9093FE7838FF4F0EF6</t>
  </si>
  <si>
    <t>quincencal</t>
  </si>
  <si>
    <t>98C4F6041567FF907172C5F046E72CD3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</si>
  <si>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</si>
  <si>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</si>
  <si>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</si>
  <si>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</si>
  <si>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</si>
  <si>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</si>
  <si>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</si>
  <si>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</si>
  <si>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</si>
  <si>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</si>
  <si>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</si>
  <si>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</si>
  <si>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</si>
  <si>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</si>
  <si>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</si>
  <si>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</si>
  <si>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</si>
  <si>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</si>
  <si>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</si>
  <si>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</si>
  <si>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</si>
  <si>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</si>
  <si>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</si>
  <si>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</si>
  <si>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</si>
  <si>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</si>
  <si>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</si>
  <si>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</si>
  <si>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</si>
  <si>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</si>
  <si>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</si>
  <si>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</si>
  <si>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</si>
  <si>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</si>
  <si>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SUELDOS</t>
  </si>
  <si>
    <t>PESOS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</si>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</sst>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0" fillId="0" borderId="0" xfId="0"/>
    <xf numFmtId="0" fontId="3" fillId="0" borderId="0" xfId="0" applyFont="1" applyAlignment="1">
      <alignment horizontal="right" vertical="top" wrapText="1"/>
    </xf>
    <xf numFmtId="43" fontId="3" fillId="0" borderId="0" xfId="1" applyFont="1" applyAlignment="1">
      <alignment horizontal="right" vertical="top" wrapText="1"/>
    </xf>
    <xf numFmtId="43" fontId="3" fillId="0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51.85546875" bestFit="1" customWidth="1"/>
    <col min="9" max="9" width="75.42578125" bestFit="1" customWidth="1"/>
    <col min="10" max="10" width="21.140625" bestFit="1" customWidth="1"/>
    <col min="11" max="11" width="14.1406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7">
        <f>31476.87*2</f>
        <v>62953.74</v>
      </c>
      <c r="O8" s="3" t="s">
        <v>93</v>
      </c>
      <c r="P8" s="8">
        <f>20896.01*2</f>
        <v>41792.019999999997</v>
      </c>
      <c r="Q8" s="3" t="s">
        <v>93</v>
      </c>
      <c r="R8" s="3" t="s">
        <v>94</v>
      </c>
      <c r="S8" s="3" t="s">
        <v>94</v>
      </c>
      <c r="T8" s="3">
        <v>1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96</v>
      </c>
      <c r="AG8" s="3" t="s">
        <v>96</v>
      </c>
      <c r="AH8" s="3" t="s">
        <v>97</v>
      </c>
    </row>
    <row r="9" spans="1:34" ht="45" customHeight="1" x14ac:dyDescent="0.25">
      <c r="A9" s="3" t="s">
        <v>98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99</v>
      </c>
      <c r="G9" s="3" t="s">
        <v>100</v>
      </c>
      <c r="H9" s="3" t="s">
        <v>101</v>
      </c>
      <c r="I9" s="3" t="s">
        <v>102</v>
      </c>
      <c r="J9" s="3" t="s">
        <v>103</v>
      </c>
      <c r="K9" s="3" t="s">
        <v>104</v>
      </c>
      <c r="L9" s="3" t="s">
        <v>105</v>
      </c>
      <c r="M9" s="3" t="s">
        <v>92</v>
      </c>
      <c r="N9" s="7">
        <f>14389.44*2</f>
        <v>28778.880000000001</v>
      </c>
      <c r="O9" s="3" t="s">
        <v>93</v>
      </c>
      <c r="P9" s="8">
        <f>10989.07*2</f>
        <v>21978.14</v>
      </c>
      <c r="Q9" s="3" t="s">
        <v>93</v>
      </c>
      <c r="R9" s="3" t="s">
        <v>106</v>
      </c>
      <c r="S9" s="3" t="s">
        <v>106</v>
      </c>
      <c r="T9" s="3">
        <v>2</v>
      </c>
      <c r="U9" s="3" t="s">
        <v>106</v>
      </c>
      <c r="V9" s="3" t="s">
        <v>106</v>
      </c>
      <c r="W9" s="3" t="s">
        <v>106</v>
      </c>
      <c r="X9" s="3" t="s">
        <v>106</v>
      </c>
      <c r="Y9" s="3" t="s">
        <v>106</v>
      </c>
      <c r="Z9" s="3" t="s">
        <v>106</v>
      </c>
      <c r="AA9" s="3" t="s">
        <v>106</v>
      </c>
      <c r="AB9" s="3" t="s">
        <v>106</v>
      </c>
      <c r="AC9" s="3" t="s">
        <v>106</v>
      </c>
      <c r="AD9" s="3" t="s">
        <v>106</v>
      </c>
      <c r="AE9" s="3" t="s">
        <v>95</v>
      </c>
      <c r="AF9" s="3" t="s">
        <v>96</v>
      </c>
      <c r="AG9" s="3" t="s">
        <v>96</v>
      </c>
      <c r="AH9" s="3" t="s">
        <v>97</v>
      </c>
    </row>
    <row r="10" spans="1:34" ht="45" customHeight="1" x14ac:dyDescent="0.25">
      <c r="A10" s="3" t="s">
        <v>107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99</v>
      </c>
      <c r="G10" s="3" t="s">
        <v>100</v>
      </c>
      <c r="H10" s="3" t="s">
        <v>108</v>
      </c>
      <c r="I10" s="3" t="s">
        <v>102</v>
      </c>
      <c r="J10" s="3" t="s">
        <v>109</v>
      </c>
      <c r="K10" s="3" t="s">
        <v>110</v>
      </c>
      <c r="L10" s="3" t="s">
        <v>111</v>
      </c>
      <c r="M10" s="3" t="s">
        <v>92</v>
      </c>
      <c r="N10" s="8">
        <f>18019.26*2</f>
        <v>36038.519999999997</v>
      </c>
      <c r="O10" s="3" t="s">
        <v>93</v>
      </c>
      <c r="P10" s="8">
        <f>13189.82*2</f>
        <v>26379.64</v>
      </c>
      <c r="Q10" s="3" t="s">
        <v>93</v>
      </c>
      <c r="R10" s="3" t="s">
        <v>112</v>
      </c>
      <c r="S10" s="3" t="s">
        <v>112</v>
      </c>
      <c r="T10" s="3">
        <v>3</v>
      </c>
      <c r="U10" s="3" t="s">
        <v>112</v>
      </c>
      <c r="V10" s="3" t="s">
        <v>112</v>
      </c>
      <c r="W10" s="3" t="s">
        <v>112</v>
      </c>
      <c r="X10" s="3" t="s">
        <v>112</v>
      </c>
      <c r="Y10" s="3" t="s">
        <v>112</v>
      </c>
      <c r="Z10" s="3" t="s">
        <v>112</v>
      </c>
      <c r="AA10" s="3" t="s">
        <v>112</v>
      </c>
      <c r="AB10" s="3" t="s">
        <v>112</v>
      </c>
      <c r="AC10" s="3" t="s">
        <v>112</v>
      </c>
      <c r="AD10" s="3" t="s">
        <v>112</v>
      </c>
      <c r="AE10" s="3" t="s">
        <v>95</v>
      </c>
      <c r="AF10" s="3" t="s">
        <v>96</v>
      </c>
      <c r="AG10" s="3" t="s">
        <v>96</v>
      </c>
      <c r="AH10" s="3" t="s">
        <v>97</v>
      </c>
    </row>
    <row r="11" spans="1:34" ht="45" customHeight="1" x14ac:dyDescent="0.25">
      <c r="A11" s="3" t="s">
        <v>113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99</v>
      </c>
      <c r="G11" s="3" t="s">
        <v>100</v>
      </c>
      <c r="H11" s="3" t="s">
        <v>114</v>
      </c>
      <c r="I11" s="3" t="s">
        <v>102</v>
      </c>
      <c r="J11" s="3" t="s">
        <v>115</v>
      </c>
      <c r="K11" s="3" t="s">
        <v>116</v>
      </c>
      <c r="L11" s="3" t="s">
        <v>117</v>
      </c>
      <c r="M11" s="3" t="s">
        <v>118</v>
      </c>
      <c r="N11" s="8">
        <f>14389.44*2</f>
        <v>28778.880000000001</v>
      </c>
      <c r="O11" s="3" t="s">
        <v>93</v>
      </c>
      <c r="P11" s="8">
        <f>11017.93*2</f>
        <v>22035.86</v>
      </c>
      <c r="Q11" s="3" t="s">
        <v>93</v>
      </c>
      <c r="R11" s="3" t="s">
        <v>119</v>
      </c>
      <c r="S11" s="3" t="s">
        <v>119</v>
      </c>
      <c r="T11" s="3">
        <v>4</v>
      </c>
      <c r="U11" s="3" t="s">
        <v>119</v>
      </c>
      <c r="V11" s="3" t="s">
        <v>119</v>
      </c>
      <c r="W11" s="3" t="s">
        <v>119</v>
      </c>
      <c r="X11" s="3" t="s">
        <v>119</v>
      </c>
      <c r="Y11" s="3" t="s">
        <v>119</v>
      </c>
      <c r="Z11" s="3" t="s">
        <v>119</v>
      </c>
      <c r="AA11" s="3" t="s">
        <v>119</v>
      </c>
      <c r="AB11" s="3" t="s">
        <v>119</v>
      </c>
      <c r="AC11" s="3" t="s">
        <v>119</v>
      </c>
      <c r="AD11" s="3" t="s">
        <v>119</v>
      </c>
      <c r="AE11" s="3" t="s">
        <v>95</v>
      </c>
      <c r="AF11" s="3" t="s">
        <v>96</v>
      </c>
      <c r="AG11" s="3" t="s">
        <v>96</v>
      </c>
      <c r="AH11" s="3" t="s">
        <v>97</v>
      </c>
    </row>
    <row r="12" spans="1:34" ht="45" customHeight="1" x14ac:dyDescent="0.25">
      <c r="A12" s="3" t="s">
        <v>120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99</v>
      </c>
      <c r="G12" s="3" t="s">
        <v>100</v>
      </c>
      <c r="H12" s="3" t="s">
        <v>100</v>
      </c>
      <c r="I12" s="3" t="s">
        <v>102</v>
      </c>
      <c r="J12" s="3" t="s">
        <v>121</v>
      </c>
      <c r="K12" s="3" t="s">
        <v>122</v>
      </c>
      <c r="L12" s="3" t="s">
        <v>123</v>
      </c>
      <c r="M12" s="3" t="s">
        <v>118</v>
      </c>
      <c r="N12" s="8">
        <f>14389.44*2</f>
        <v>28778.880000000001</v>
      </c>
      <c r="O12" s="3" t="s">
        <v>93</v>
      </c>
      <c r="P12" s="8">
        <f>5272.24*2</f>
        <v>10544.48</v>
      </c>
      <c r="Q12" s="3" t="s">
        <v>93</v>
      </c>
      <c r="R12" s="3" t="s">
        <v>124</v>
      </c>
      <c r="S12" s="3" t="s">
        <v>124</v>
      </c>
      <c r="T12" s="3">
        <v>5</v>
      </c>
      <c r="U12" s="3" t="s">
        <v>124</v>
      </c>
      <c r="V12" s="3" t="s">
        <v>124</v>
      </c>
      <c r="W12" s="3" t="s">
        <v>124</v>
      </c>
      <c r="X12" s="3" t="s">
        <v>124</v>
      </c>
      <c r="Y12" s="3" t="s">
        <v>124</v>
      </c>
      <c r="Z12" s="3" t="s">
        <v>124</v>
      </c>
      <c r="AA12" s="3" t="s">
        <v>124</v>
      </c>
      <c r="AB12" s="3" t="s">
        <v>124</v>
      </c>
      <c r="AC12" s="3" t="s">
        <v>124</v>
      </c>
      <c r="AD12" s="3" t="s">
        <v>124</v>
      </c>
      <c r="AE12" s="3" t="s">
        <v>95</v>
      </c>
      <c r="AF12" s="3" t="s">
        <v>96</v>
      </c>
      <c r="AG12" s="3" t="s">
        <v>96</v>
      </c>
      <c r="AH12" s="3" t="s">
        <v>97</v>
      </c>
    </row>
    <row r="13" spans="1:34" ht="45" customHeight="1" x14ac:dyDescent="0.25">
      <c r="A13" s="3" t="s">
        <v>125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99</v>
      </c>
      <c r="G13" s="3" t="s">
        <v>100</v>
      </c>
      <c r="H13" s="3" t="s">
        <v>126</v>
      </c>
      <c r="I13" s="3" t="s">
        <v>127</v>
      </c>
      <c r="J13" s="3" t="s">
        <v>128</v>
      </c>
      <c r="K13" s="3" t="s">
        <v>129</v>
      </c>
      <c r="L13" s="3" t="s">
        <v>130</v>
      </c>
      <c r="M13" s="3" t="s">
        <v>118</v>
      </c>
      <c r="N13" s="8">
        <f>14389.44*2</f>
        <v>28778.880000000001</v>
      </c>
      <c r="O13" s="3" t="s">
        <v>93</v>
      </c>
      <c r="P13" s="8">
        <f>11008.42*2</f>
        <v>22016.84</v>
      </c>
      <c r="Q13" s="3" t="s">
        <v>93</v>
      </c>
      <c r="R13" s="3" t="s">
        <v>131</v>
      </c>
      <c r="S13" s="3" t="s">
        <v>131</v>
      </c>
      <c r="T13" s="3">
        <v>6</v>
      </c>
      <c r="U13" s="3" t="s">
        <v>131</v>
      </c>
      <c r="V13" s="3" t="s">
        <v>131</v>
      </c>
      <c r="W13" s="3" t="s">
        <v>131</v>
      </c>
      <c r="X13" s="3" t="s">
        <v>131</v>
      </c>
      <c r="Y13" s="3" t="s">
        <v>131</v>
      </c>
      <c r="Z13" s="3" t="s">
        <v>131</v>
      </c>
      <c r="AA13" s="3" t="s">
        <v>131</v>
      </c>
      <c r="AB13" s="3" t="s">
        <v>131</v>
      </c>
      <c r="AC13" s="3" t="s">
        <v>131</v>
      </c>
      <c r="AD13" s="3" t="s">
        <v>131</v>
      </c>
      <c r="AE13" s="3" t="s">
        <v>95</v>
      </c>
      <c r="AF13" s="3" t="s">
        <v>96</v>
      </c>
      <c r="AG13" s="3" t="s">
        <v>96</v>
      </c>
      <c r="AH13" s="3" t="s">
        <v>97</v>
      </c>
    </row>
    <row r="14" spans="1:34" ht="45" customHeight="1" x14ac:dyDescent="0.25">
      <c r="A14" s="3" t="s">
        <v>132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133</v>
      </c>
      <c r="G14" s="3" t="s">
        <v>134</v>
      </c>
      <c r="H14" s="3" t="s">
        <v>135</v>
      </c>
      <c r="I14" s="3" t="s">
        <v>127</v>
      </c>
      <c r="J14" s="3" t="s">
        <v>136</v>
      </c>
      <c r="K14" s="3" t="s">
        <v>137</v>
      </c>
      <c r="L14" s="3" t="s">
        <v>138</v>
      </c>
      <c r="M14" s="3" t="s">
        <v>118</v>
      </c>
      <c r="N14" s="8">
        <f>8939.97*2</f>
        <v>17879.939999999999</v>
      </c>
      <c r="O14" s="3" t="s">
        <v>93</v>
      </c>
      <c r="P14" s="8">
        <f>7573.67*2</f>
        <v>15147.34</v>
      </c>
      <c r="Q14" s="3" t="s">
        <v>93</v>
      </c>
      <c r="R14" s="3" t="s">
        <v>139</v>
      </c>
      <c r="S14" s="3" t="s">
        <v>139</v>
      </c>
      <c r="T14" s="3">
        <v>7</v>
      </c>
      <c r="U14" s="3" t="s">
        <v>139</v>
      </c>
      <c r="V14" s="3" t="s">
        <v>139</v>
      </c>
      <c r="W14" s="3" t="s">
        <v>139</v>
      </c>
      <c r="X14" s="3" t="s">
        <v>139</v>
      </c>
      <c r="Y14" s="3" t="s">
        <v>139</v>
      </c>
      <c r="Z14" s="3" t="s">
        <v>139</v>
      </c>
      <c r="AA14" s="3" t="s">
        <v>139</v>
      </c>
      <c r="AB14" s="3" t="s">
        <v>139</v>
      </c>
      <c r="AC14" s="3" t="s">
        <v>139</v>
      </c>
      <c r="AD14" s="3" t="s">
        <v>139</v>
      </c>
      <c r="AE14" s="3" t="s">
        <v>95</v>
      </c>
      <c r="AF14" s="3" t="s">
        <v>96</v>
      </c>
      <c r="AG14" s="3" t="s">
        <v>96</v>
      </c>
      <c r="AH14" s="3" t="s">
        <v>97</v>
      </c>
    </row>
    <row r="15" spans="1:34" ht="45" customHeight="1" x14ac:dyDescent="0.25">
      <c r="A15" s="3" t="s">
        <v>140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133</v>
      </c>
      <c r="G15" s="3" t="s">
        <v>134</v>
      </c>
      <c r="H15" s="3" t="s">
        <v>141</v>
      </c>
      <c r="I15" s="3" t="s">
        <v>127</v>
      </c>
      <c r="J15" s="3" t="s">
        <v>142</v>
      </c>
      <c r="K15" s="3" t="s">
        <v>143</v>
      </c>
      <c r="L15" s="3" t="s">
        <v>144</v>
      </c>
      <c r="M15" s="3" t="s">
        <v>92</v>
      </c>
      <c r="N15" s="8">
        <f>8939.97*2</f>
        <v>17879.939999999999</v>
      </c>
      <c r="O15" s="3" t="s">
        <v>93</v>
      </c>
      <c r="P15" s="8">
        <f>5988.07*2</f>
        <v>11976.14</v>
      </c>
      <c r="Q15" s="3" t="s">
        <v>93</v>
      </c>
      <c r="R15" s="3" t="s">
        <v>145</v>
      </c>
      <c r="S15" s="3" t="s">
        <v>145</v>
      </c>
      <c r="T15" s="3">
        <v>8</v>
      </c>
      <c r="U15" s="3" t="s">
        <v>145</v>
      </c>
      <c r="V15" s="3" t="s">
        <v>145</v>
      </c>
      <c r="W15" s="3" t="s">
        <v>145</v>
      </c>
      <c r="X15" s="3" t="s">
        <v>145</v>
      </c>
      <c r="Y15" s="3" t="s">
        <v>145</v>
      </c>
      <c r="Z15" s="3" t="s">
        <v>145</v>
      </c>
      <c r="AA15" s="3" t="s">
        <v>145</v>
      </c>
      <c r="AB15" s="3" t="s">
        <v>145</v>
      </c>
      <c r="AC15" s="3" t="s">
        <v>145</v>
      </c>
      <c r="AD15" s="3" t="s">
        <v>145</v>
      </c>
      <c r="AE15" s="3" t="s">
        <v>95</v>
      </c>
      <c r="AF15" s="3" t="s">
        <v>96</v>
      </c>
      <c r="AG15" s="3" t="s">
        <v>96</v>
      </c>
      <c r="AH15" s="3" t="s">
        <v>97</v>
      </c>
    </row>
    <row r="16" spans="1:34" ht="45" customHeight="1" x14ac:dyDescent="0.25">
      <c r="A16" s="3" t="s">
        <v>146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133</v>
      </c>
      <c r="G16" s="3" t="s">
        <v>134</v>
      </c>
      <c r="H16" s="3" t="s">
        <v>147</v>
      </c>
      <c r="I16" s="3" t="s">
        <v>127</v>
      </c>
      <c r="J16" s="3" t="s">
        <v>148</v>
      </c>
      <c r="K16" s="3" t="s">
        <v>149</v>
      </c>
      <c r="L16" s="3" t="s">
        <v>150</v>
      </c>
      <c r="M16" s="3" t="s">
        <v>118</v>
      </c>
      <c r="N16" s="8">
        <f>8939.97*2</f>
        <v>17879.939999999999</v>
      </c>
      <c r="O16" s="3" t="s">
        <v>93</v>
      </c>
      <c r="P16" s="8">
        <f>7556.92*2</f>
        <v>15113.84</v>
      </c>
      <c r="Q16" s="3" t="s">
        <v>93</v>
      </c>
      <c r="R16" s="3" t="s">
        <v>151</v>
      </c>
      <c r="S16" s="3" t="s">
        <v>151</v>
      </c>
      <c r="T16" s="3">
        <v>9</v>
      </c>
      <c r="U16" s="3" t="s">
        <v>151</v>
      </c>
      <c r="V16" s="3" t="s">
        <v>151</v>
      </c>
      <c r="W16" s="3" t="s">
        <v>151</v>
      </c>
      <c r="X16" s="3" t="s">
        <v>151</v>
      </c>
      <c r="Y16" s="3" t="s">
        <v>151</v>
      </c>
      <c r="Z16" s="3" t="s">
        <v>151</v>
      </c>
      <c r="AA16" s="3" t="s">
        <v>151</v>
      </c>
      <c r="AB16" s="3" t="s">
        <v>151</v>
      </c>
      <c r="AC16" s="3" t="s">
        <v>151</v>
      </c>
      <c r="AD16" s="3" t="s">
        <v>151</v>
      </c>
      <c r="AE16" s="3" t="s">
        <v>95</v>
      </c>
      <c r="AF16" s="3" t="s">
        <v>96</v>
      </c>
      <c r="AG16" s="3" t="s">
        <v>96</v>
      </c>
      <c r="AH16" s="3" t="s">
        <v>97</v>
      </c>
    </row>
    <row r="17" spans="1:34" ht="45" customHeight="1" x14ac:dyDescent="0.25">
      <c r="A17" s="3" t="s">
        <v>152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133</v>
      </c>
      <c r="G17" s="3" t="s">
        <v>134</v>
      </c>
      <c r="H17" s="3" t="s">
        <v>153</v>
      </c>
      <c r="I17" s="3" t="s">
        <v>102</v>
      </c>
      <c r="J17" s="3" t="s">
        <v>154</v>
      </c>
      <c r="K17" s="3" t="s">
        <v>155</v>
      </c>
      <c r="L17" s="3" t="s">
        <v>156</v>
      </c>
      <c r="M17" s="3" t="s">
        <v>92</v>
      </c>
      <c r="N17" s="8">
        <f>8939.97*2</f>
        <v>17879.939999999999</v>
      </c>
      <c r="O17" s="3" t="s">
        <v>93</v>
      </c>
      <c r="P17" s="8">
        <f>5665.97*2</f>
        <v>11331.94</v>
      </c>
      <c r="Q17" s="3" t="s">
        <v>93</v>
      </c>
      <c r="R17" s="3" t="s">
        <v>157</v>
      </c>
      <c r="S17" s="3" t="s">
        <v>157</v>
      </c>
      <c r="T17" s="3">
        <v>10</v>
      </c>
      <c r="U17" s="3" t="s">
        <v>157</v>
      </c>
      <c r="V17" s="3" t="s">
        <v>157</v>
      </c>
      <c r="W17" s="3" t="s">
        <v>157</v>
      </c>
      <c r="X17" s="3" t="s">
        <v>157</v>
      </c>
      <c r="Y17" s="3" t="s">
        <v>157</v>
      </c>
      <c r="Z17" s="3" t="s">
        <v>157</v>
      </c>
      <c r="AA17" s="3" t="s">
        <v>157</v>
      </c>
      <c r="AB17" s="3" t="s">
        <v>157</v>
      </c>
      <c r="AC17" s="3" t="s">
        <v>157</v>
      </c>
      <c r="AD17" s="3" t="s">
        <v>157</v>
      </c>
      <c r="AE17" s="3" t="s">
        <v>95</v>
      </c>
      <c r="AF17" s="3" t="s">
        <v>96</v>
      </c>
      <c r="AG17" s="3" t="s">
        <v>96</v>
      </c>
      <c r="AH17" s="3" t="s">
        <v>97</v>
      </c>
    </row>
    <row r="18" spans="1:34" ht="45" customHeight="1" x14ac:dyDescent="0.25">
      <c r="A18" s="3" t="s">
        <v>158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159</v>
      </c>
      <c r="G18" s="3" t="s">
        <v>160</v>
      </c>
      <c r="H18" s="3" t="s">
        <v>161</v>
      </c>
      <c r="I18" s="3" t="s">
        <v>162</v>
      </c>
      <c r="J18" s="3" t="s">
        <v>163</v>
      </c>
      <c r="K18" s="3" t="s">
        <v>164</v>
      </c>
      <c r="L18" s="3" t="s">
        <v>111</v>
      </c>
      <c r="M18" s="3" t="s">
        <v>118</v>
      </c>
      <c r="N18" s="8">
        <f>6548.63*2</f>
        <v>13097.26</v>
      </c>
      <c r="O18" s="3" t="s">
        <v>93</v>
      </c>
      <c r="P18" s="8">
        <f>6056.19*2</f>
        <v>12112.38</v>
      </c>
      <c r="Q18" s="3" t="s">
        <v>93</v>
      </c>
      <c r="R18" s="3" t="s">
        <v>165</v>
      </c>
      <c r="S18" s="3" t="s">
        <v>165</v>
      </c>
      <c r="T18" s="3">
        <v>11</v>
      </c>
      <c r="U18" s="3" t="s">
        <v>165</v>
      </c>
      <c r="V18" s="3" t="s">
        <v>165</v>
      </c>
      <c r="W18" s="3" t="s">
        <v>165</v>
      </c>
      <c r="X18" s="3" t="s">
        <v>165</v>
      </c>
      <c r="Y18" s="3" t="s">
        <v>165</v>
      </c>
      <c r="Z18" s="3" t="s">
        <v>165</v>
      </c>
      <c r="AA18" s="3" t="s">
        <v>165</v>
      </c>
      <c r="AB18" s="3" t="s">
        <v>165</v>
      </c>
      <c r="AC18" s="3" t="s">
        <v>165</v>
      </c>
      <c r="AD18" s="3" t="s">
        <v>165</v>
      </c>
      <c r="AE18" s="3" t="s">
        <v>95</v>
      </c>
      <c r="AF18" s="3" t="s">
        <v>96</v>
      </c>
      <c r="AG18" s="3" t="s">
        <v>96</v>
      </c>
      <c r="AH18" s="3" t="s">
        <v>97</v>
      </c>
    </row>
    <row r="19" spans="1:34" ht="45" customHeight="1" x14ac:dyDescent="0.25">
      <c r="A19" s="3" t="s">
        <v>166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159</v>
      </c>
      <c r="G19" s="3" t="s">
        <v>160</v>
      </c>
      <c r="H19" s="3" t="s">
        <v>167</v>
      </c>
      <c r="I19" s="3" t="s">
        <v>127</v>
      </c>
      <c r="J19" s="3" t="s">
        <v>168</v>
      </c>
      <c r="K19" s="3" t="s">
        <v>105</v>
      </c>
      <c r="L19" s="3" t="s">
        <v>169</v>
      </c>
      <c r="M19" s="3" t="s">
        <v>118</v>
      </c>
      <c r="N19" s="8">
        <f>6548.63*2</f>
        <v>13097.26</v>
      </c>
      <c r="O19" s="3" t="s">
        <v>93</v>
      </c>
      <c r="P19" s="8">
        <f>6066.54*2</f>
        <v>12133.08</v>
      </c>
      <c r="Q19" s="3" t="s">
        <v>93</v>
      </c>
      <c r="R19" s="3" t="s">
        <v>170</v>
      </c>
      <c r="S19" s="3" t="s">
        <v>170</v>
      </c>
      <c r="T19" s="3">
        <v>12</v>
      </c>
      <c r="U19" s="3" t="s">
        <v>170</v>
      </c>
      <c r="V19" s="3" t="s">
        <v>170</v>
      </c>
      <c r="W19" s="3" t="s">
        <v>170</v>
      </c>
      <c r="X19" s="3" t="s">
        <v>170</v>
      </c>
      <c r="Y19" s="3" t="s">
        <v>170</v>
      </c>
      <c r="Z19" s="3" t="s">
        <v>170</v>
      </c>
      <c r="AA19" s="3" t="s">
        <v>170</v>
      </c>
      <c r="AB19" s="3" t="s">
        <v>170</v>
      </c>
      <c r="AC19" s="3" t="s">
        <v>170</v>
      </c>
      <c r="AD19" s="3" t="s">
        <v>170</v>
      </c>
      <c r="AE19" s="3" t="s">
        <v>95</v>
      </c>
      <c r="AF19" s="3" t="s">
        <v>96</v>
      </c>
      <c r="AG19" s="3" t="s">
        <v>96</v>
      </c>
      <c r="AH19" s="3" t="s">
        <v>97</v>
      </c>
    </row>
    <row r="20" spans="1:34" ht="45" customHeight="1" x14ac:dyDescent="0.25">
      <c r="A20" s="3" t="s">
        <v>171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172</v>
      </c>
      <c r="G20" s="3" t="s">
        <v>173</v>
      </c>
      <c r="H20" s="3" t="s">
        <v>174</v>
      </c>
      <c r="I20" s="3" t="s">
        <v>127</v>
      </c>
      <c r="J20" s="3" t="s">
        <v>175</v>
      </c>
      <c r="K20" s="3" t="s">
        <v>176</v>
      </c>
      <c r="L20" s="3" t="s">
        <v>177</v>
      </c>
      <c r="M20" s="3" t="s">
        <v>118</v>
      </c>
      <c r="N20" s="8">
        <f t="shared" ref="N20:N28" si="0">6051.12*2</f>
        <v>12102.24</v>
      </c>
      <c r="O20" s="3" t="s">
        <v>93</v>
      </c>
      <c r="P20" s="8">
        <f>5721.98*2</f>
        <v>11443.96</v>
      </c>
      <c r="Q20" s="3" t="s">
        <v>93</v>
      </c>
      <c r="R20" s="3" t="s">
        <v>178</v>
      </c>
      <c r="S20" s="3" t="s">
        <v>178</v>
      </c>
      <c r="T20" s="3">
        <v>13</v>
      </c>
      <c r="U20" s="3" t="s">
        <v>178</v>
      </c>
      <c r="V20" s="3" t="s">
        <v>178</v>
      </c>
      <c r="W20" s="3" t="s">
        <v>178</v>
      </c>
      <c r="X20" s="3" t="s">
        <v>178</v>
      </c>
      <c r="Y20" s="3" t="s">
        <v>178</v>
      </c>
      <c r="Z20" s="3" t="s">
        <v>178</v>
      </c>
      <c r="AA20" s="3" t="s">
        <v>178</v>
      </c>
      <c r="AB20" s="3" t="s">
        <v>178</v>
      </c>
      <c r="AC20" s="3" t="s">
        <v>178</v>
      </c>
      <c r="AD20" s="3" t="s">
        <v>178</v>
      </c>
      <c r="AE20" s="3" t="s">
        <v>95</v>
      </c>
      <c r="AF20" s="3" t="s">
        <v>96</v>
      </c>
      <c r="AG20" s="3" t="s">
        <v>96</v>
      </c>
      <c r="AH20" s="3" t="s">
        <v>97</v>
      </c>
    </row>
    <row r="21" spans="1:34" ht="45" customHeight="1" x14ac:dyDescent="0.25">
      <c r="A21" s="3" t="s">
        <v>179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172</v>
      </c>
      <c r="G21" s="3" t="s">
        <v>160</v>
      </c>
      <c r="H21" s="3" t="s">
        <v>180</v>
      </c>
      <c r="I21" s="3" t="s">
        <v>127</v>
      </c>
      <c r="J21" s="3" t="s">
        <v>181</v>
      </c>
      <c r="K21" s="3" t="s">
        <v>182</v>
      </c>
      <c r="L21" s="3" t="s">
        <v>183</v>
      </c>
      <c r="M21" s="3" t="s">
        <v>118</v>
      </c>
      <c r="N21" s="8">
        <f t="shared" si="0"/>
        <v>12102.24</v>
      </c>
      <c r="O21" s="3" t="s">
        <v>93</v>
      </c>
      <c r="P21" s="8">
        <f>2975.72*2</f>
        <v>5951.44</v>
      </c>
      <c r="Q21" s="3" t="s">
        <v>93</v>
      </c>
      <c r="R21" s="3" t="s">
        <v>184</v>
      </c>
      <c r="S21" s="3" t="s">
        <v>184</v>
      </c>
      <c r="T21" s="3">
        <v>14</v>
      </c>
      <c r="U21" s="3" t="s">
        <v>184</v>
      </c>
      <c r="V21" s="3" t="s">
        <v>184</v>
      </c>
      <c r="W21" s="3" t="s">
        <v>184</v>
      </c>
      <c r="X21" s="3" t="s">
        <v>184</v>
      </c>
      <c r="Y21" s="3" t="s">
        <v>184</v>
      </c>
      <c r="Z21" s="3" t="s">
        <v>184</v>
      </c>
      <c r="AA21" s="3" t="s">
        <v>184</v>
      </c>
      <c r="AB21" s="3" t="s">
        <v>184</v>
      </c>
      <c r="AC21" s="3" t="s">
        <v>184</v>
      </c>
      <c r="AD21" s="3" t="s">
        <v>184</v>
      </c>
      <c r="AE21" s="3" t="s">
        <v>95</v>
      </c>
      <c r="AF21" s="3" t="s">
        <v>96</v>
      </c>
      <c r="AG21" s="3" t="s">
        <v>96</v>
      </c>
      <c r="AH21" s="3" t="s">
        <v>97</v>
      </c>
    </row>
    <row r="22" spans="1:34" ht="45" customHeight="1" x14ac:dyDescent="0.25">
      <c r="A22" s="3" t="s">
        <v>185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172</v>
      </c>
      <c r="G22" s="3" t="s">
        <v>160</v>
      </c>
      <c r="H22" s="3" t="s">
        <v>186</v>
      </c>
      <c r="I22" s="3" t="s">
        <v>127</v>
      </c>
      <c r="J22" s="3" t="s">
        <v>187</v>
      </c>
      <c r="K22" s="3" t="s">
        <v>188</v>
      </c>
      <c r="L22" s="3" t="s">
        <v>189</v>
      </c>
      <c r="M22" s="3" t="s">
        <v>118</v>
      </c>
      <c r="N22" s="8">
        <f t="shared" si="0"/>
        <v>12102.24</v>
      </c>
      <c r="O22" s="3" t="s">
        <v>93</v>
      </c>
      <c r="P22" s="8">
        <f>3825.11*2</f>
        <v>7650.22</v>
      </c>
      <c r="Q22" s="3" t="s">
        <v>93</v>
      </c>
      <c r="R22" s="3" t="s">
        <v>190</v>
      </c>
      <c r="S22" s="3" t="s">
        <v>190</v>
      </c>
      <c r="T22" s="3">
        <v>15</v>
      </c>
      <c r="U22" s="3" t="s">
        <v>190</v>
      </c>
      <c r="V22" s="3" t="s">
        <v>190</v>
      </c>
      <c r="W22" s="3" t="s">
        <v>190</v>
      </c>
      <c r="X22" s="3" t="s">
        <v>190</v>
      </c>
      <c r="Y22" s="3" t="s">
        <v>190</v>
      </c>
      <c r="Z22" s="3" t="s">
        <v>190</v>
      </c>
      <c r="AA22" s="3" t="s">
        <v>190</v>
      </c>
      <c r="AB22" s="3" t="s">
        <v>190</v>
      </c>
      <c r="AC22" s="3" t="s">
        <v>190</v>
      </c>
      <c r="AD22" s="3" t="s">
        <v>190</v>
      </c>
      <c r="AE22" s="3" t="s">
        <v>95</v>
      </c>
      <c r="AF22" s="3" t="s">
        <v>96</v>
      </c>
      <c r="AG22" s="3" t="s">
        <v>96</v>
      </c>
      <c r="AH22" s="3" t="s">
        <v>97</v>
      </c>
    </row>
    <row r="23" spans="1:34" ht="45" customHeight="1" x14ac:dyDescent="0.25">
      <c r="A23" s="3" t="s">
        <v>191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172</v>
      </c>
      <c r="G23" s="3" t="s">
        <v>160</v>
      </c>
      <c r="H23" s="3" t="s">
        <v>192</v>
      </c>
      <c r="I23" s="3" t="s">
        <v>127</v>
      </c>
      <c r="J23" s="3" t="s">
        <v>193</v>
      </c>
      <c r="K23" s="3" t="s">
        <v>194</v>
      </c>
      <c r="L23" s="3" t="s">
        <v>195</v>
      </c>
      <c r="M23" s="3" t="s">
        <v>118</v>
      </c>
      <c r="N23" s="8">
        <f t="shared" si="0"/>
        <v>12102.24</v>
      </c>
      <c r="O23" s="3" t="s">
        <v>93</v>
      </c>
      <c r="P23" s="8">
        <f>5732.33*2</f>
        <v>11464.66</v>
      </c>
      <c r="Q23" s="3" t="s">
        <v>93</v>
      </c>
      <c r="R23" s="3" t="s">
        <v>196</v>
      </c>
      <c r="S23" s="3" t="s">
        <v>196</v>
      </c>
      <c r="T23" s="3">
        <v>16</v>
      </c>
      <c r="U23" s="3" t="s">
        <v>196</v>
      </c>
      <c r="V23" s="3" t="s">
        <v>196</v>
      </c>
      <c r="W23" s="3" t="s">
        <v>196</v>
      </c>
      <c r="X23" s="3" t="s">
        <v>196</v>
      </c>
      <c r="Y23" s="3" t="s">
        <v>196</v>
      </c>
      <c r="Z23" s="3" t="s">
        <v>196</v>
      </c>
      <c r="AA23" s="3" t="s">
        <v>196</v>
      </c>
      <c r="AB23" s="3" t="s">
        <v>196</v>
      </c>
      <c r="AC23" s="3" t="s">
        <v>196</v>
      </c>
      <c r="AD23" s="3" t="s">
        <v>196</v>
      </c>
      <c r="AE23" s="3" t="s">
        <v>95</v>
      </c>
      <c r="AF23" s="3" t="s">
        <v>96</v>
      </c>
      <c r="AG23" s="3" t="s">
        <v>96</v>
      </c>
      <c r="AH23" s="3" t="s">
        <v>97</v>
      </c>
    </row>
    <row r="24" spans="1:34" ht="45" customHeight="1" x14ac:dyDescent="0.25">
      <c r="A24" s="3" t="s">
        <v>197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172</v>
      </c>
      <c r="G24" s="3" t="s">
        <v>160</v>
      </c>
      <c r="H24" s="3" t="s">
        <v>198</v>
      </c>
      <c r="I24" s="3" t="s">
        <v>127</v>
      </c>
      <c r="J24" s="3" t="s">
        <v>199</v>
      </c>
      <c r="K24" s="3" t="s">
        <v>200</v>
      </c>
      <c r="L24" s="3" t="s">
        <v>201</v>
      </c>
      <c r="M24" s="3" t="s">
        <v>92</v>
      </c>
      <c r="N24" s="8">
        <f t="shared" si="0"/>
        <v>12102.24</v>
      </c>
      <c r="O24" s="3" t="s">
        <v>93</v>
      </c>
      <c r="P24" s="8">
        <f>5721.98*2</f>
        <v>11443.96</v>
      </c>
      <c r="Q24" s="3" t="s">
        <v>93</v>
      </c>
      <c r="R24" s="3" t="s">
        <v>202</v>
      </c>
      <c r="S24" s="3" t="s">
        <v>202</v>
      </c>
      <c r="T24" s="3">
        <v>17</v>
      </c>
      <c r="U24" s="3" t="s">
        <v>202</v>
      </c>
      <c r="V24" s="3" t="s">
        <v>202</v>
      </c>
      <c r="W24" s="3" t="s">
        <v>202</v>
      </c>
      <c r="X24" s="3" t="s">
        <v>202</v>
      </c>
      <c r="Y24" s="3" t="s">
        <v>202</v>
      </c>
      <c r="Z24" s="3" t="s">
        <v>202</v>
      </c>
      <c r="AA24" s="3" t="s">
        <v>202</v>
      </c>
      <c r="AB24" s="3" t="s">
        <v>202</v>
      </c>
      <c r="AC24" s="3" t="s">
        <v>202</v>
      </c>
      <c r="AD24" s="3" t="s">
        <v>202</v>
      </c>
      <c r="AE24" s="3" t="s">
        <v>95</v>
      </c>
      <c r="AF24" s="3" t="s">
        <v>96</v>
      </c>
      <c r="AG24" s="3" t="s">
        <v>96</v>
      </c>
      <c r="AH24" s="3" t="s">
        <v>97</v>
      </c>
    </row>
    <row r="25" spans="1:34" ht="45" customHeight="1" x14ac:dyDescent="0.25">
      <c r="A25" s="3" t="s">
        <v>203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172</v>
      </c>
      <c r="G25" s="3" t="s">
        <v>160</v>
      </c>
      <c r="H25" s="3" t="s">
        <v>204</v>
      </c>
      <c r="I25" s="3" t="s">
        <v>127</v>
      </c>
      <c r="J25" s="3" t="s">
        <v>205</v>
      </c>
      <c r="K25" s="3" t="s">
        <v>206</v>
      </c>
      <c r="L25" s="3" t="s">
        <v>207</v>
      </c>
      <c r="M25" s="3" t="s">
        <v>92</v>
      </c>
      <c r="N25" s="8">
        <f t="shared" si="0"/>
        <v>12102.24</v>
      </c>
      <c r="O25" s="3" t="s">
        <v>93</v>
      </c>
      <c r="P25" s="8">
        <f>3998.53*2</f>
        <v>7997.06</v>
      </c>
      <c r="Q25" s="3" t="s">
        <v>93</v>
      </c>
      <c r="R25" s="3" t="s">
        <v>208</v>
      </c>
      <c r="S25" s="3" t="s">
        <v>208</v>
      </c>
      <c r="T25" s="3">
        <v>18</v>
      </c>
      <c r="U25" s="3" t="s">
        <v>208</v>
      </c>
      <c r="V25" s="3" t="s">
        <v>208</v>
      </c>
      <c r="W25" s="3" t="s">
        <v>208</v>
      </c>
      <c r="X25" s="3" t="s">
        <v>208</v>
      </c>
      <c r="Y25" s="3" t="s">
        <v>208</v>
      </c>
      <c r="Z25" s="3" t="s">
        <v>208</v>
      </c>
      <c r="AA25" s="3" t="s">
        <v>208</v>
      </c>
      <c r="AB25" s="3" t="s">
        <v>208</v>
      </c>
      <c r="AC25" s="3" t="s">
        <v>208</v>
      </c>
      <c r="AD25" s="3" t="s">
        <v>208</v>
      </c>
      <c r="AE25" s="3" t="s">
        <v>209</v>
      </c>
      <c r="AF25" s="3" t="s">
        <v>96</v>
      </c>
      <c r="AG25" s="3" t="s">
        <v>96</v>
      </c>
      <c r="AH25" s="3" t="s">
        <v>97</v>
      </c>
    </row>
    <row r="26" spans="1:34" ht="45" customHeight="1" x14ac:dyDescent="0.25">
      <c r="A26" s="3" t="s">
        <v>210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172</v>
      </c>
      <c r="G26" s="3" t="s">
        <v>160</v>
      </c>
      <c r="H26" s="3" t="s">
        <v>211</v>
      </c>
      <c r="I26" s="3" t="s">
        <v>212</v>
      </c>
      <c r="J26" s="3" t="s">
        <v>213</v>
      </c>
      <c r="K26" s="3" t="s">
        <v>214</v>
      </c>
      <c r="L26" s="3" t="s">
        <v>215</v>
      </c>
      <c r="M26" s="3" t="s">
        <v>118</v>
      </c>
      <c r="N26" s="8">
        <f t="shared" si="0"/>
        <v>12102.24</v>
      </c>
      <c r="O26" s="3" t="s">
        <v>93</v>
      </c>
      <c r="P26" s="8">
        <f>5721.98*2</f>
        <v>11443.96</v>
      </c>
      <c r="Q26" s="3" t="s">
        <v>93</v>
      </c>
      <c r="R26" s="3" t="s">
        <v>216</v>
      </c>
      <c r="S26" s="3" t="s">
        <v>216</v>
      </c>
      <c r="T26" s="3">
        <v>19</v>
      </c>
      <c r="U26" s="3" t="s">
        <v>216</v>
      </c>
      <c r="V26" s="3" t="s">
        <v>216</v>
      </c>
      <c r="W26" s="3" t="s">
        <v>216</v>
      </c>
      <c r="X26" s="3" t="s">
        <v>216</v>
      </c>
      <c r="Y26" s="3" t="s">
        <v>216</v>
      </c>
      <c r="Z26" s="3" t="s">
        <v>216</v>
      </c>
      <c r="AA26" s="3" t="s">
        <v>216</v>
      </c>
      <c r="AB26" s="3" t="s">
        <v>216</v>
      </c>
      <c r="AC26" s="3" t="s">
        <v>216</v>
      </c>
      <c r="AD26" s="3" t="s">
        <v>216</v>
      </c>
      <c r="AE26" s="3" t="s">
        <v>95</v>
      </c>
      <c r="AF26" s="3" t="s">
        <v>96</v>
      </c>
      <c r="AG26" s="3" t="s">
        <v>96</v>
      </c>
      <c r="AH26" s="3" t="s">
        <v>97</v>
      </c>
    </row>
    <row r="27" spans="1:34" ht="45" customHeight="1" x14ac:dyDescent="0.25">
      <c r="A27" s="3" t="s">
        <v>217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172</v>
      </c>
      <c r="G27" s="3" t="s">
        <v>160</v>
      </c>
      <c r="H27" s="3" t="s">
        <v>218</v>
      </c>
      <c r="I27" s="3" t="s">
        <v>127</v>
      </c>
      <c r="J27" s="3" t="s">
        <v>219</v>
      </c>
      <c r="K27" s="3" t="s">
        <v>220</v>
      </c>
      <c r="L27" s="3" t="s">
        <v>221</v>
      </c>
      <c r="M27" s="3" t="s">
        <v>92</v>
      </c>
      <c r="N27" s="8">
        <f t="shared" si="0"/>
        <v>12102.24</v>
      </c>
      <c r="O27" s="3" t="s">
        <v>93</v>
      </c>
      <c r="P27" s="8">
        <f>5145.47*2</f>
        <v>10290.94</v>
      </c>
      <c r="Q27" s="3" t="s">
        <v>93</v>
      </c>
      <c r="R27" s="3" t="s">
        <v>222</v>
      </c>
      <c r="S27" s="3" t="s">
        <v>222</v>
      </c>
      <c r="T27" s="3">
        <v>20</v>
      </c>
      <c r="U27" s="3" t="s">
        <v>222</v>
      </c>
      <c r="V27" s="3" t="s">
        <v>222</v>
      </c>
      <c r="W27" s="3" t="s">
        <v>222</v>
      </c>
      <c r="X27" s="3" t="s">
        <v>222</v>
      </c>
      <c r="Y27" s="3" t="s">
        <v>222</v>
      </c>
      <c r="Z27" s="3" t="s">
        <v>222</v>
      </c>
      <c r="AA27" s="3" t="s">
        <v>222</v>
      </c>
      <c r="AB27" s="3" t="s">
        <v>222</v>
      </c>
      <c r="AC27" s="3" t="s">
        <v>222</v>
      </c>
      <c r="AD27" s="3" t="s">
        <v>222</v>
      </c>
      <c r="AE27" s="3" t="s">
        <v>95</v>
      </c>
      <c r="AF27" s="3" t="s">
        <v>96</v>
      </c>
      <c r="AG27" s="3" t="s">
        <v>96</v>
      </c>
      <c r="AH27" s="3" t="s">
        <v>97</v>
      </c>
    </row>
    <row r="28" spans="1:34" ht="45" customHeight="1" x14ac:dyDescent="0.25">
      <c r="A28" s="3" t="s">
        <v>223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172</v>
      </c>
      <c r="G28" s="3" t="s">
        <v>160</v>
      </c>
      <c r="H28" s="3" t="s">
        <v>224</v>
      </c>
      <c r="I28" s="3" t="s">
        <v>127</v>
      </c>
      <c r="J28" s="3" t="s">
        <v>225</v>
      </c>
      <c r="K28" s="3" t="s">
        <v>226</v>
      </c>
      <c r="L28" s="3" t="s">
        <v>116</v>
      </c>
      <c r="M28" s="3" t="s">
        <v>118</v>
      </c>
      <c r="N28" s="8">
        <f t="shared" si="0"/>
        <v>12102.24</v>
      </c>
      <c r="O28" s="3" t="s">
        <v>93</v>
      </c>
      <c r="P28" s="8">
        <f>4671.97*2</f>
        <v>9343.94</v>
      </c>
      <c r="Q28" s="3" t="s">
        <v>93</v>
      </c>
      <c r="R28" s="3" t="s">
        <v>227</v>
      </c>
      <c r="S28" s="3" t="s">
        <v>227</v>
      </c>
      <c r="T28" s="3">
        <v>21</v>
      </c>
      <c r="U28" s="3" t="s">
        <v>227</v>
      </c>
      <c r="V28" s="3" t="s">
        <v>227</v>
      </c>
      <c r="W28" s="3" t="s">
        <v>227</v>
      </c>
      <c r="X28" s="3" t="s">
        <v>227</v>
      </c>
      <c r="Y28" s="3" t="s">
        <v>227</v>
      </c>
      <c r="Z28" s="3" t="s">
        <v>227</v>
      </c>
      <c r="AA28" s="3" t="s">
        <v>227</v>
      </c>
      <c r="AB28" s="3" t="s">
        <v>227</v>
      </c>
      <c r="AC28" s="3" t="s">
        <v>227</v>
      </c>
      <c r="AD28" s="3" t="s">
        <v>227</v>
      </c>
      <c r="AE28" s="3" t="s">
        <v>95</v>
      </c>
      <c r="AF28" s="3" t="s">
        <v>96</v>
      </c>
      <c r="AG28" s="3" t="s">
        <v>96</v>
      </c>
      <c r="AH28" s="3" t="s">
        <v>97</v>
      </c>
    </row>
    <row r="29" spans="1:34" ht="45" customHeight="1" x14ac:dyDescent="0.25">
      <c r="A29" s="3" t="s">
        <v>228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229</v>
      </c>
      <c r="G29" s="3" t="s">
        <v>230</v>
      </c>
      <c r="H29" s="3" t="s">
        <v>231</v>
      </c>
      <c r="I29" s="3" t="s">
        <v>127</v>
      </c>
      <c r="J29" s="3" t="s">
        <v>232</v>
      </c>
      <c r="K29" s="3" t="s">
        <v>233</v>
      </c>
      <c r="L29" s="3" t="s">
        <v>117</v>
      </c>
      <c r="M29" s="3" t="s">
        <v>118</v>
      </c>
      <c r="N29" s="8">
        <f t="shared" ref="N29:N40" si="1">5693*2</f>
        <v>11386</v>
      </c>
      <c r="O29" s="3" t="s">
        <v>93</v>
      </c>
      <c r="P29" s="8">
        <f>3877.85*2</f>
        <v>7755.7</v>
      </c>
      <c r="Q29" s="3" t="s">
        <v>93</v>
      </c>
      <c r="R29" s="3" t="s">
        <v>234</v>
      </c>
      <c r="S29" s="3" t="s">
        <v>234</v>
      </c>
      <c r="T29" s="3">
        <v>22</v>
      </c>
      <c r="U29" s="3" t="s">
        <v>234</v>
      </c>
      <c r="V29" s="3" t="s">
        <v>234</v>
      </c>
      <c r="W29" s="3" t="s">
        <v>234</v>
      </c>
      <c r="X29" s="3" t="s">
        <v>234</v>
      </c>
      <c r="Y29" s="3" t="s">
        <v>234</v>
      </c>
      <c r="Z29" s="3" t="s">
        <v>234</v>
      </c>
      <c r="AA29" s="3" t="s">
        <v>234</v>
      </c>
      <c r="AB29" s="3" t="s">
        <v>234</v>
      </c>
      <c r="AC29" s="3" t="s">
        <v>234</v>
      </c>
      <c r="AD29" s="3" t="s">
        <v>234</v>
      </c>
      <c r="AE29" s="3" t="s">
        <v>95</v>
      </c>
      <c r="AF29" s="3" t="s">
        <v>96</v>
      </c>
      <c r="AG29" s="3" t="s">
        <v>96</v>
      </c>
      <c r="AH29" s="3" t="s">
        <v>97</v>
      </c>
    </row>
    <row r="30" spans="1:34" ht="45" customHeight="1" x14ac:dyDescent="0.25">
      <c r="A30" s="3" t="s">
        <v>235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229</v>
      </c>
      <c r="G30" s="3" t="s">
        <v>230</v>
      </c>
      <c r="H30" s="3" t="s">
        <v>236</v>
      </c>
      <c r="I30" s="3" t="s">
        <v>127</v>
      </c>
      <c r="J30" s="3" t="s">
        <v>237</v>
      </c>
      <c r="K30" s="3" t="s">
        <v>238</v>
      </c>
      <c r="L30" s="3" t="s">
        <v>239</v>
      </c>
      <c r="M30" s="3" t="s">
        <v>118</v>
      </c>
      <c r="N30" s="8">
        <f t="shared" si="1"/>
        <v>11386</v>
      </c>
      <c r="O30" s="3" t="s">
        <v>93</v>
      </c>
      <c r="P30" s="8">
        <f>5915.7*2</f>
        <v>11831.4</v>
      </c>
      <c r="Q30" s="3" t="s">
        <v>93</v>
      </c>
      <c r="R30" s="3" t="s">
        <v>240</v>
      </c>
      <c r="S30" s="3" t="s">
        <v>240</v>
      </c>
      <c r="T30" s="3">
        <v>23</v>
      </c>
      <c r="U30" s="3" t="s">
        <v>240</v>
      </c>
      <c r="V30" s="3" t="s">
        <v>240</v>
      </c>
      <c r="W30" s="3" t="s">
        <v>240</v>
      </c>
      <c r="X30" s="3" t="s">
        <v>240</v>
      </c>
      <c r="Y30" s="3" t="s">
        <v>240</v>
      </c>
      <c r="Z30" s="3" t="s">
        <v>240</v>
      </c>
      <c r="AA30" s="3" t="s">
        <v>240</v>
      </c>
      <c r="AB30" s="3" t="s">
        <v>240</v>
      </c>
      <c r="AC30" s="3" t="s">
        <v>240</v>
      </c>
      <c r="AD30" s="3" t="s">
        <v>240</v>
      </c>
      <c r="AE30" s="3" t="s">
        <v>95</v>
      </c>
      <c r="AF30" s="3" t="s">
        <v>96</v>
      </c>
      <c r="AG30" s="3" t="s">
        <v>96</v>
      </c>
      <c r="AH30" s="3" t="s">
        <v>97</v>
      </c>
    </row>
    <row r="31" spans="1:34" ht="45" customHeight="1" x14ac:dyDescent="0.25">
      <c r="A31" s="3" t="s">
        <v>241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229</v>
      </c>
      <c r="G31" s="3" t="s">
        <v>242</v>
      </c>
      <c r="H31" s="3" t="s">
        <v>243</v>
      </c>
      <c r="I31" s="3" t="s">
        <v>127</v>
      </c>
      <c r="J31" s="3" t="s">
        <v>244</v>
      </c>
      <c r="K31" s="3" t="s">
        <v>245</v>
      </c>
      <c r="L31" s="3" t="s">
        <v>246</v>
      </c>
      <c r="M31" s="3" t="s">
        <v>118</v>
      </c>
      <c r="N31" s="8">
        <f t="shared" si="1"/>
        <v>11386</v>
      </c>
      <c r="O31" s="3" t="s">
        <v>93</v>
      </c>
      <c r="P31" s="8">
        <f>5429.39*2</f>
        <v>10858.78</v>
      </c>
      <c r="Q31" s="3" t="s">
        <v>93</v>
      </c>
      <c r="R31" s="3" t="s">
        <v>247</v>
      </c>
      <c r="S31" s="3" t="s">
        <v>247</v>
      </c>
      <c r="T31" s="3">
        <v>24</v>
      </c>
      <c r="U31" s="3" t="s">
        <v>247</v>
      </c>
      <c r="V31" s="3" t="s">
        <v>247</v>
      </c>
      <c r="W31" s="3" t="s">
        <v>247</v>
      </c>
      <c r="X31" s="3" t="s">
        <v>247</v>
      </c>
      <c r="Y31" s="3" t="s">
        <v>247</v>
      </c>
      <c r="Z31" s="3" t="s">
        <v>247</v>
      </c>
      <c r="AA31" s="3" t="s">
        <v>247</v>
      </c>
      <c r="AB31" s="3" t="s">
        <v>247</v>
      </c>
      <c r="AC31" s="3" t="s">
        <v>247</v>
      </c>
      <c r="AD31" s="3" t="s">
        <v>247</v>
      </c>
      <c r="AE31" s="3" t="s">
        <v>95</v>
      </c>
      <c r="AF31" s="3" t="s">
        <v>96</v>
      </c>
      <c r="AG31" s="3" t="s">
        <v>96</v>
      </c>
      <c r="AH31" s="3" t="s">
        <v>97</v>
      </c>
    </row>
    <row r="32" spans="1:34" ht="45" customHeight="1" x14ac:dyDescent="0.25">
      <c r="A32" s="3" t="s">
        <v>248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229</v>
      </c>
      <c r="G32" s="3" t="s">
        <v>230</v>
      </c>
      <c r="H32" s="3" t="s">
        <v>249</v>
      </c>
      <c r="I32" s="3" t="s">
        <v>127</v>
      </c>
      <c r="J32" s="3" t="s">
        <v>250</v>
      </c>
      <c r="K32" s="3" t="s">
        <v>251</v>
      </c>
      <c r="L32" s="3" t="s">
        <v>252</v>
      </c>
      <c r="M32" s="3" t="s">
        <v>92</v>
      </c>
      <c r="N32" s="8">
        <f t="shared" si="1"/>
        <v>11386</v>
      </c>
      <c r="O32" s="3" t="s">
        <v>93</v>
      </c>
      <c r="P32" s="8">
        <f>4089.83*2</f>
        <v>8179.66</v>
      </c>
      <c r="Q32" s="3" t="s">
        <v>93</v>
      </c>
      <c r="R32" s="3" t="s">
        <v>253</v>
      </c>
      <c r="S32" s="3" t="s">
        <v>253</v>
      </c>
      <c r="T32" s="3">
        <v>25</v>
      </c>
      <c r="U32" s="3" t="s">
        <v>253</v>
      </c>
      <c r="V32" s="3" t="s">
        <v>253</v>
      </c>
      <c r="W32" s="3" t="s">
        <v>253</v>
      </c>
      <c r="X32" s="3" t="s">
        <v>253</v>
      </c>
      <c r="Y32" s="3" t="s">
        <v>253</v>
      </c>
      <c r="Z32" s="3" t="s">
        <v>253</v>
      </c>
      <c r="AA32" s="3" t="s">
        <v>253</v>
      </c>
      <c r="AB32" s="3" t="s">
        <v>253</v>
      </c>
      <c r="AC32" s="3" t="s">
        <v>253</v>
      </c>
      <c r="AD32" s="3" t="s">
        <v>253</v>
      </c>
      <c r="AE32" s="3" t="s">
        <v>95</v>
      </c>
      <c r="AF32" s="3" t="s">
        <v>96</v>
      </c>
      <c r="AG32" s="3" t="s">
        <v>96</v>
      </c>
      <c r="AH32" s="3" t="s">
        <v>97</v>
      </c>
    </row>
    <row r="33" spans="1:34" ht="45" customHeight="1" x14ac:dyDescent="0.25">
      <c r="A33" s="3" t="s">
        <v>254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229</v>
      </c>
      <c r="G33" s="3" t="s">
        <v>230</v>
      </c>
      <c r="H33" s="3" t="s">
        <v>255</v>
      </c>
      <c r="I33" s="3" t="s">
        <v>256</v>
      </c>
      <c r="J33" s="3" t="s">
        <v>257</v>
      </c>
      <c r="K33" s="3" t="s">
        <v>258</v>
      </c>
      <c r="L33" s="3" t="s">
        <v>259</v>
      </c>
      <c r="M33" s="3" t="s">
        <v>92</v>
      </c>
      <c r="N33" s="8">
        <f t="shared" si="1"/>
        <v>11386</v>
      </c>
      <c r="O33" s="3" t="s">
        <v>93</v>
      </c>
      <c r="P33" s="8">
        <f>5429.39*2</f>
        <v>10858.78</v>
      </c>
      <c r="Q33" s="3" t="s">
        <v>93</v>
      </c>
      <c r="R33" s="3" t="s">
        <v>260</v>
      </c>
      <c r="S33" s="3" t="s">
        <v>260</v>
      </c>
      <c r="T33" s="3">
        <v>26</v>
      </c>
      <c r="U33" s="3" t="s">
        <v>260</v>
      </c>
      <c r="V33" s="3" t="s">
        <v>260</v>
      </c>
      <c r="W33" s="3" t="s">
        <v>260</v>
      </c>
      <c r="X33" s="3" t="s">
        <v>260</v>
      </c>
      <c r="Y33" s="3" t="s">
        <v>260</v>
      </c>
      <c r="Z33" s="3" t="s">
        <v>260</v>
      </c>
      <c r="AA33" s="3" t="s">
        <v>260</v>
      </c>
      <c r="AB33" s="3" t="s">
        <v>260</v>
      </c>
      <c r="AC33" s="3" t="s">
        <v>260</v>
      </c>
      <c r="AD33" s="3" t="s">
        <v>260</v>
      </c>
      <c r="AE33" s="3" t="s">
        <v>95</v>
      </c>
      <c r="AF33" s="3" t="s">
        <v>96</v>
      </c>
      <c r="AG33" s="3" t="s">
        <v>96</v>
      </c>
      <c r="AH33" s="3" t="s">
        <v>97</v>
      </c>
    </row>
    <row r="34" spans="1:34" ht="45" customHeight="1" x14ac:dyDescent="0.25">
      <c r="A34" s="3" t="s">
        <v>261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229</v>
      </c>
      <c r="G34" s="3" t="s">
        <v>230</v>
      </c>
      <c r="H34" s="3" t="s">
        <v>262</v>
      </c>
      <c r="I34" s="3" t="s">
        <v>127</v>
      </c>
      <c r="J34" s="3" t="s">
        <v>263</v>
      </c>
      <c r="K34" s="3" t="s">
        <v>239</v>
      </c>
      <c r="L34" s="3" t="s">
        <v>264</v>
      </c>
      <c r="M34" s="3" t="s">
        <v>118</v>
      </c>
      <c r="N34" s="8">
        <f t="shared" si="1"/>
        <v>11386</v>
      </c>
      <c r="O34" s="3" t="s">
        <v>93</v>
      </c>
      <c r="P34" s="8">
        <f>5209.45*2</f>
        <v>10418.9</v>
      </c>
      <c r="Q34" s="3" t="s">
        <v>93</v>
      </c>
      <c r="R34" s="3" t="s">
        <v>265</v>
      </c>
      <c r="S34" s="3" t="s">
        <v>265</v>
      </c>
      <c r="T34" s="3">
        <v>27</v>
      </c>
      <c r="U34" s="3" t="s">
        <v>265</v>
      </c>
      <c r="V34" s="3" t="s">
        <v>265</v>
      </c>
      <c r="W34" s="3" t="s">
        <v>265</v>
      </c>
      <c r="X34" s="3" t="s">
        <v>265</v>
      </c>
      <c r="Y34" s="3" t="s">
        <v>265</v>
      </c>
      <c r="Z34" s="3" t="s">
        <v>265</v>
      </c>
      <c r="AA34" s="3" t="s">
        <v>265</v>
      </c>
      <c r="AB34" s="3" t="s">
        <v>265</v>
      </c>
      <c r="AC34" s="3" t="s">
        <v>265</v>
      </c>
      <c r="AD34" s="3" t="s">
        <v>265</v>
      </c>
      <c r="AE34" s="3" t="s">
        <v>95</v>
      </c>
      <c r="AF34" s="3" t="s">
        <v>96</v>
      </c>
      <c r="AG34" s="3" t="s">
        <v>96</v>
      </c>
      <c r="AH34" s="3" t="s">
        <v>97</v>
      </c>
    </row>
    <row r="35" spans="1:34" ht="45" customHeight="1" x14ac:dyDescent="0.25">
      <c r="A35" s="3" t="s">
        <v>266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229</v>
      </c>
      <c r="G35" s="3" t="s">
        <v>230</v>
      </c>
      <c r="H35" s="3" t="s">
        <v>267</v>
      </c>
      <c r="I35" s="3" t="s">
        <v>127</v>
      </c>
      <c r="J35" s="3" t="s">
        <v>268</v>
      </c>
      <c r="K35" s="3" t="s">
        <v>269</v>
      </c>
      <c r="L35" s="3" t="s">
        <v>270</v>
      </c>
      <c r="M35" s="3" t="s">
        <v>92</v>
      </c>
      <c r="N35" s="8">
        <f t="shared" si="1"/>
        <v>11386</v>
      </c>
      <c r="O35" s="3" t="s">
        <v>93</v>
      </c>
      <c r="P35" s="8">
        <f>3710.3*2</f>
        <v>7420.6</v>
      </c>
      <c r="Q35" s="3" t="s">
        <v>93</v>
      </c>
      <c r="R35" s="3" t="s">
        <v>271</v>
      </c>
      <c r="S35" s="3" t="s">
        <v>271</v>
      </c>
      <c r="T35" s="3">
        <v>28</v>
      </c>
      <c r="U35" s="3" t="s">
        <v>271</v>
      </c>
      <c r="V35" s="3" t="s">
        <v>271</v>
      </c>
      <c r="W35" s="3" t="s">
        <v>271</v>
      </c>
      <c r="X35" s="3" t="s">
        <v>271</v>
      </c>
      <c r="Y35" s="3" t="s">
        <v>271</v>
      </c>
      <c r="Z35" s="3" t="s">
        <v>271</v>
      </c>
      <c r="AA35" s="3" t="s">
        <v>271</v>
      </c>
      <c r="AB35" s="3" t="s">
        <v>271</v>
      </c>
      <c r="AC35" s="3" t="s">
        <v>271</v>
      </c>
      <c r="AD35" s="3" t="s">
        <v>271</v>
      </c>
      <c r="AE35" s="3" t="s">
        <v>95</v>
      </c>
      <c r="AF35" s="3" t="s">
        <v>96</v>
      </c>
      <c r="AG35" s="3" t="s">
        <v>96</v>
      </c>
      <c r="AH35" s="3" t="s">
        <v>97</v>
      </c>
    </row>
    <row r="36" spans="1:34" ht="45" customHeight="1" x14ac:dyDescent="0.25">
      <c r="A36" s="3" t="s">
        <v>272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229</v>
      </c>
      <c r="G36" s="3" t="s">
        <v>230</v>
      </c>
      <c r="H36" s="3" t="s">
        <v>273</v>
      </c>
      <c r="I36" s="3" t="s">
        <v>127</v>
      </c>
      <c r="J36" s="3" t="s">
        <v>274</v>
      </c>
      <c r="K36" s="3" t="s">
        <v>275</v>
      </c>
      <c r="L36" s="3" t="s">
        <v>276</v>
      </c>
      <c r="M36" s="3" t="s">
        <v>118</v>
      </c>
      <c r="N36" s="8">
        <f t="shared" si="1"/>
        <v>11386</v>
      </c>
      <c r="O36" s="3" t="s">
        <v>93</v>
      </c>
      <c r="P36" s="8">
        <f>4077.99*2</f>
        <v>8155.98</v>
      </c>
      <c r="Q36" s="3" t="s">
        <v>93</v>
      </c>
      <c r="R36" s="3" t="s">
        <v>277</v>
      </c>
      <c r="S36" s="3" t="s">
        <v>277</v>
      </c>
      <c r="T36" s="3">
        <v>29</v>
      </c>
      <c r="U36" s="3" t="s">
        <v>277</v>
      </c>
      <c r="V36" s="3" t="s">
        <v>277</v>
      </c>
      <c r="W36" s="3" t="s">
        <v>277</v>
      </c>
      <c r="X36" s="3" t="s">
        <v>277</v>
      </c>
      <c r="Y36" s="3" t="s">
        <v>277</v>
      </c>
      <c r="Z36" s="3" t="s">
        <v>277</v>
      </c>
      <c r="AA36" s="3" t="s">
        <v>277</v>
      </c>
      <c r="AB36" s="3" t="s">
        <v>277</v>
      </c>
      <c r="AC36" s="3" t="s">
        <v>277</v>
      </c>
      <c r="AD36" s="3" t="s">
        <v>277</v>
      </c>
      <c r="AE36" s="3" t="s">
        <v>95</v>
      </c>
      <c r="AF36" s="3" t="s">
        <v>96</v>
      </c>
      <c r="AG36" s="3" t="s">
        <v>96</v>
      </c>
      <c r="AH36" s="3" t="s">
        <v>97</v>
      </c>
    </row>
    <row r="37" spans="1:34" ht="45" customHeight="1" x14ac:dyDescent="0.25">
      <c r="A37" s="3" t="s">
        <v>278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229</v>
      </c>
      <c r="G37" s="3" t="s">
        <v>230</v>
      </c>
      <c r="H37" s="3" t="s">
        <v>279</v>
      </c>
      <c r="I37" s="3" t="s">
        <v>127</v>
      </c>
      <c r="J37" s="3" t="s">
        <v>280</v>
      </c>
      <c r="K37" s="3" t="s">
        <v>281</v>
      </c>
      <c r="L37" s="3" t="s">
        <v>282</v>
      </c>
      <c r="M37" s="3" t="s">
        <v>118</v>
      </c>
      <c r="N37" s="8">
        <f t="shared" si="1"/>
        <v>11386</v>
      </c>
      <c r="O37" s="3" t="s">
        <v>93</v>
      </c>
      <c r="P37" s="8">
        <f>5408.31*2</f>
        <v>10816.62</v>
      </c>
      <c r="Q37" s="3" t="s">
        <v>93</v>
      </c>
      <c r="R37" s="3" t="s">
        <v>283</v>
      </c>
      <c r="S37" s="3" t="s">
        <v>283</v>
      </c>
      <c r="T37" s="3">
        <v>30</v>
      </c>
      <c r="U37" s="3" t="s">
        <v>283</v>
      </c>
      <c r="V37" s="3" t="s">
        <v>283</v>
      </c>
      <c r="W37" s="3" t="s">
        <v>283</v>
      </c>
      <c r="X37" s="3" t="s">
        <v>283</v>
      </c>
      <c r="Y37" s="3" t="s">
        <v>283</v>
      </c>
      <c r="Z37" s="3" t="s">
        <v>283</v>
      </c>
      <c r="AA37" s="3" t="s">
        <v>283</v>
      </c>
      <c r="AB37" s="3" t="s">
        <v>283</v>
      </c>
      <c r="AC37" s="3" t="s">
        <v>283</v>
      </c>
      <c r="AD37" s="3" t="s">
        <v>283</v>
      </c>
      <c r="AE37" s="3" t="s">
        <v>95</v>
      </c>
      <c r="AF37" s="3" t="s">
        <v>96</v>
      </c>
      <c r="AG37" s="3" t="s">
        <v>96</v>
      </c>
      <c r="AH37" s="3" t="s">
        <v>97</v>
      </c>
    </row>
    <row r="38" spans="1:34" ht="45" customHeight="1" x14ac:dyDescent="0.25">
      <c r="A38" s="3" t="s">
        <v>284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229</v>
      </c>
      <c r="G38" s="3" t="s">
        <v>285</v>
      </c>
      <c r="H38" s="3" t="s">
        <v>286</v>
      </c>
      <c r="I38" s="3" t="s">
        <v>287</v>
      </c>
      <c r="J38" s="3" t="s">
        <v>288</v>
      </c>
      <c r="K38" s="3" t="s">
        <v>289</v>
      </c>
      <c r="L38" s="3" t="s">
        <v>290</v>
      </c>
      <c r="M38" s="3" t="s">
        <v>92</v>
      </c>
      <c r="N38" s="8">
        <f t="shared" si="1"/>
        <v>11386</v>
      </c>
      <c r="O38" s="3" t="s">
        <v>93</v>
      </c>
      <c r="P38" s="8">
        <f>5936.79*2</f>
        <v>11873.58</v>
      </c>
      <c r="Q38" s="3" t="s">
        <v>93</v>
      </c>
      <c r="R38" s="3" t="s">
        <v>291</v>
      </c>
      <c r="S38" s="3" t="s">
        <v>291</v>
      </c>
      <c r="T38" s="3">
        <v>31</v>
      </c>
      <c r="U38" s="3" t="s">
        <v>291</v>
      </c>
      <c r="V38" s="3" t="s">
        <v>291</v>
      </c>
      <c r="W38" s="3" t="s">
        <v>291</v>
      </c>
      <c r="X38" s="3" t="s">
        <v>291</v>
      </c>
      <c r="Y38" s="3" t="s">
        <v>291</v>
      </c>
      <c r="Z38" s="3" t="s">
        <v>291</v>
      </c>
      <c r="AA38" s="3" t="s">
        <v>291</v>
      </c>
      <c r="AB38" s="3" t="s">
        <v>291</v>
      </c>
      <c r="AC38" s="3" t="s">
        <v>291</v>
      </c>
      <c r="AD38" s="3" t="s">
        <v>291</v>
      </c>
      <c r="AE38" s="3" t="s">
        <v>95</v>
      </c>
      <c r="AF38" s="3" t="s">
        <v>96</v>
      </c>
      <c r="AG38" s="3" t="s">
        <v>96</v>
      </c>
      <c r="AH38" s="3" t="s">
        <v>97</v>
      </c>
    </row>
    <row r="39" spans="1:34" ht="45" customHeight="1" x14ac:dyDescent="0.25">
      <c r="A39" s="3" t="s">
        <v>292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229</v>
      </c>
      <c r="G39" s="3" t="s">
        <v>285</v>
      </c>
      <c r="H39" s="3" t="s">
        <v>293</v>
      </c>
      <c r="I39" s="3" t="s">
        <v>127</v>
      </c>
      <c r="J39" s="3" t="s">
        <v>294</v>
      </c>
      <c r="K39" s="3" t="s">
        <v>295</v>
      </c>
      <c r="L39" s="3" t="s">
        <v>270</v>
      </c>
      <c r="M39" s="3" t="s">
        <v>92</v>
      </c>
      <c r="N39" s="8">
        <f t="shared" si="1"/>
        <v>11386</v>
      </c>
      <c r="O39" s="3" t="s">
        <v>93</v>
      </c>
      <c r="P39" s="8">
        <f>5408.31*2</f>
        <v>10816.62</v>
      </c>
      <c r="Q39" s="3" t="s">
        <v>93</v>
      </c>
      <c r="R39" s="3" t="s">
        <v>296</v>
      </c>
      <c r="S39" s="3" t="s">
        <v>296</v>
      </c>
      <c r="T39" s="3">
        <v>32</v>
      </c>
      <c r="U39" s="3" t="s">
        <v>296</v>
      </c>
      <c r="V39" s="3" t="s">
        <v>296</v>
      </c>
      <c r="W39" s="3" t="s">
        <v>296</v>
      </c>
      <c r="X39" s="3" t="s">
        <v>296</v>
      </c>
      <c r="Y39" s="3" t="s">
        <v>296</v>
      </c>
      <c r="Z39" s="3" t="s">
        <v>296</v>
      </c>
      <c r="AA39" s="3" t="s">
        <v>296</v>
      </c>
      <c r="AB39" s="3" t="s">
        <v>296</v>
      </c>
      <c r="AC39" s="3" t="s">
        <v>296</v>
      </c>
      <c r="AD39" s="3" t="s">
        <v>296</v>
      </c>
      <c r="AE39" s="3" t="s">
        <v>95</v>
      </c>
      <c r="AF39" s="3" t="s">
        <v>96</v>
      </c>
      <c r="AG39" s="3" t="s">
        <v>96</v>
      </c>
      <c r="AH39" s="3" t="s">
        <v>97</v>
      </c>
    </row>
    <row r="40" spans="1:34" ht="45" customHeight="1" x14ac:dyDescent="0.25">
      <c r="A40" s="3" t="s">
        <v>297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229</v>
      </c>
      <c r="G40" s="3" t="s">
        <v>298</v>
      </c>
      <c r="H40" s="3" t="s">
        <v>298</v>
      </c>
      <c r="I40" s="3" t="s">
        <v>127</v>
      </c>
      <c r="J40" s="3" t="s">
        <v>299</v>
      </c>
      <c r="K40" s="3" t="s">
        <v>300</v>
      </c>
      <c r="L40" s="3" t="s">
        <v>301</v>
      </c>
      <c r="M40" s="3" t="s">
        <v>92</v>
      </c>
      <c r="N40" s="8">
        <f t="shared" si="1"/>
        <v>11386</v>
      </c>
      <c r="O40" s="3" t="s">
        <v>93</v>
      </c>
      <c r="P40" s="8">
        <f>5915.7*2</f>
        <v>11831.4</v>
      </c>
      <c r="Q40" s="3" t="s">
        <v>93</v>
      </c>
      <c r="R40" s="3" t="s">
        <v>302</v>
      </c>
      <c r="S40" s="3" t="s">
        <v>302</v>
      </c>
      <c r="T40" s="3">
        <v>33</v>
      </c>
      <c r="U40" s="3" t="s">
        <v>302</v>
      </c>
      <c r="V40" s="3" t="s">
        <v>302</v>
      </c>
      <c r="W40" s="3" t="s">
        <v>302</v>
      </c>
      <c r="X40" s="3" t="s">
        <v>302</v>
      </c>
      <c r="Y40" s="3" t="s">
        <v>302</v>
      </c>
      <c r="Z40" s="3" t="s">
        <v>302</v>
      </c>
      <c r="AA40" s="3" t="s">
        <v>302</v>
      </c>
      <c r="AB40" s="3" t="s">
        <v>302</v>
      </c>
      <c r="AC40" s="3" t="s">
        <v>302</v>
      </c>
      <c r="AD40" s="3" t="s">
        <v>302</v>
      </c>
      <c r="AE40" s="3" t="s">
        <v>95</v>
      </c>
      <c r="AF40" s="3" t="s">
        <v>96</v>
      </c>
      <c r="AG40" s="3" t="s">
        <v>96</v>
      </c>
      <c r="AH40" s="3" t="s">
        <v>97</v>
      </c>
    </row>
    <row r="41" spans="1:34" ht="45" customHeight="1" x14ac:dyDescent="0.25">
      <c r="A41" s="3" t="s">
        <v>303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304</v>
      </c>
      <c r="G41" s="3" t="s">
        <v>305</v>
      </c>
      <c r="H41" s="3" t="s">
        <v>306</v>
      </c>
      <c r="I41" s="3" t="s">
        <v>307</v>
      </c>
      <c r="J41" s="3" t="s">
        <v>308</v>
      </c>
      <c r="K41" s="3" t="s">
        <v>309</v>
      </c>
      <c r="L41" s="3" t="s">
        <v>310</v>
      </c>
      <c r="M41" s="3" t="s">
        <v>92</v>
      </c>
      <c r="N41" s="8">
        <f>4815.59*2</f>
        <v>9631.18</v>
      </c>
      <c r="O41" s="3" t="s">
        <v>93</v>
      </c>
      <c r="P41" s="8">
        <f>2058.59*2</f>
        <v>4117.18</v>
      </c>
      <c r="Q41" s="3" t="s">
        <v>93</v>
      </c>
      <c r="R41" s="3" t="s">
        <v>311</v>
      </c>
      <c r="S41" s="3" t="s">
        <v>311</v>
      </c>
      <c r="T41" s="3">
        <v>34</v>
      </c>
      <c r="U41" s="3" t="s">
        <v>311</v>
      </c>
      <c r="V41" s="3" t="s">
        <v>311</v>
      </c>
      <c r="W41" s="3" t="s">
        <v>311</v>
      </c>
      <c r="X41" s="3" t="s">
        <v>311</v>
      </c>
      <c r="Y41" s="3" t="s">
        <v>311</v>
      </c>
      <c r="Z41" s="3" t="s">
        <v>311</v>
      </c>
      <c r="AA41" s="3" t="s">
        <v>311</v>
      </c>
      <c r="AB41" s="3" t="s">
        <v>311</v>
      </c>
      <c r="AC41" s="3" t="s">
        <v>311</v>
      </c>
      <c r="AD41" s="3" t="s">
        <v>311</v>
      </c>
      <c r="AE41" s="3" t="s">
        <v>95</v>
      </c>
      <c r="AF41" s="3" t="s">
        <v>96</v>
      </c>
      <c r="AG41" s="3" t="s">
        <v>96</v>
      </c>
      <c r="AH41" s="3" t="s">
        <v>97</v>
      </c>
    </row>
    <row r="42" spans="1:34" ht="45" customHeight="1" x14ac:dyDescent="0.25">
      <c r="A42" s="3" t="s">
        <v>312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304</v>
      </c>
      <c r="G42" s="3" t="s">
        <v>305</v>
      </c>
      <c r="H42" s="3" t="s">
        <v>305</v>
      </c>
      <c r="I42" s="3" t="s">
        <v>127</v>
      </c>
      <c r="J42" s="3" t="s">
        <v>313</v>
      </c>
      <c r="K42" s="3" t="s">
        <v>314</v>
      </c>
      <c r="L42" s="3" t="s">
        <v>315</v>
      </c>
      <c r="M42" s="3" t="s">
        <v>118</v>
      </c>
      <c r="N42" s="8">
        <f>4815.59*2</f>
        <v>9631.18</v>
      </c>
      <c r="O42" s="3" t="s">
        <v>93</v>
      </c>
      <c r="P42" s="8">
        <f>3897.35*2</f>
        <v>7794.7</v>
      </c>
      <c r="Q42" s="3" t="s">
        <v>93</v>
      </c>
      <c r="R42" s="3" t="s">
        <v>316</v>
      </c>
      <c r="S42" s="3" t="s">
        <v>316</v>
      </c>
      <c r="T42" s="3">
        <v>35</v>
      </c>
      <c r="U42" s="3" t="s">
        <v>316</v>
      </c>
      <c r="V42" s="3" t="s">
        <v>316</v>
      </c>
      <c r="W42" s="3" t="s">
        <v>316</v>
      </c>
      <c r="X42" s="3" t="s">
        <v>316</v>
      </c>
      <c r="Y42" s="3" t="s">
        <v>316</v>
      </c>
      <c r="Z42" s="3" t="s">
        <v>316</v>
      </c>
      <c r="AA42" s="3" t="s">
        <v>316</v>
      </c>
      <c r="AB42" s="3" t="s">
        <v>316</v>
      </c>
      <c r="AC42" s="3" t="s">
        <v>316</v>
      </c>
      <c r="AD42" s="3" t="s">
        <v>316</v>
      </c>
      <c r="AE42" s="3" t="s">
        <v>95</v>
      </c>
      <c r="AF42" s="3" t="s">
        <v>96</v>
      </c>
      <c r="AG42" s="3" t="s">
        <v>96</v>
      </c>
      <c r="AH42" s="3" t="s">
        <v>97</v>
      </c>
    </row>
    <row r="43" spans="1:34" ht="45" customHeight="1" x14ac:dyDescent="0.25">
      <c r="A43" s="3" t="s">
        <v>317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318</v>
      </c>
      <c r="G43" s="3" t="s">
        <v>319</v>
      </c>
      <c r="H43" s="3" t="s">
        <v>320</v>
      </c>
      <c r="I43" s="3" t="s">
        <v>127</v>
      </c>
      <c r="J43" s="3" t="s">
        <v>321</v>
      </c>
      <c r="K43" s="3" t="s">
        <v>322</v>
      </c>
      <c r="L43" s="3" t="s">
        <v>323</v>
      </c>
      <c r="M43" s="3" t="s">
        <v>92</v>
      </c>
      <c r="N43" s="8">
        <f>3970.32*2</f>
        <v>7940.64</v>
      </c>
      <c r="O43" s="3" t="s">
        <v>93</v>
      </c>
      <c r="P43" s="8">
        <f>3601.32*2</f>
        <v>7202.64</v>
      </c>
      <c r="Q43" s="3" t="s">
        <v>93</v>
      </c>
      <c r="R43" s="3" t="s">
        <v>324</v>
      </c>
      <c r="S43" s="3" t="s">
        <v>324</v>
      </c>
      <c r="T43" s="3">
        <v>36</v>
      </c>
      <c r="U43" s="3" t="s">
        <v>324</v>
      </c>
      <c r="V43" s="3" t="s">
        <v>324</v>
      </c>
      <c r="W43" s="3" t="s">
        <v>324</v>
      </c>
      <c r="X43" s="3" t="s">
        <v>324</v>
      </c>
      <c r="Y43" s="3" t="s">
        <v>324</v>
      </c>
      <c r="Z43" s="3" t="s">
        <v>324</v>
      </c>
      <c r="AA43" s="3" t="s">
        <v>324</v>
      </c>
      <c r="AB43" s="3" t="s">
        <v>324</v>
      </c>
      <c r="AC43" s="3" t="s">
        <v>324</v>
      </c>
      <c r="AD43" s="3" t="s">
        <v>324</v>
      </c>
      <c r="AE43" s="3" t="s">
        <v>95</v>
      </c>
      <c r="AF43" s="3" t="s">
        <v>96</v>
      </c>
      <c r="AG43" s="3" t="s">
        <v>96</v>
      </c>
      <c r="AH43" s="3" t="s">
        <v>97</v>
      </c>
    </row>
    <row r="44" spans="1:34" ht="45" customHeight="1" x14ac:dyDescent="0.25">
      <c r="A44" s="3" t="s">
        <v>325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11</v>
      </c>
      <c r="G44" s="3" t="s">
        <v>326</v>
      </c>
      <c r="H44" s="3" t="s">
        <v>326</v>
      </c>
      <c r="I44" s="3" t="s">
        <v>127</v>
      </c>
      <c r="J44" s="3" t="s">
        <v>327</v>
      </c>
      <c r="K44" s="3" t="s">
        <v>328</v>
      </c>
      <c r="L44" s="3" t="s">
        <v>329</v>
      </c>
      <c r="M44" s="3" t="s">
        <v>92</v>
      </c>
      <c r="N44" s="8">
        <f>3440.08*2</f>
        <v>6880.16</v>
      </c>
      <c r="O44" s="3" t="s">
        <v>93</v>
      </c>
      <c r="P44" s="8">
        <f>3325.99*2</f>
        <v>6651.98</v>
      </c>
      <c r="Q44" s="3" t="s">
        <v>93</v>
      </c>
      <c r="R44" s="3" t="s">
        <v>330</v>
      </c>
      <c r="S44" s="3" t="s">
        <v>330</v>
      </c>
      <c r="T44" s="3">
        <v>37</v>
      </c>
      <c r="U44" s="3" t="s">
        <v>330</v>
      </c>
      <c r="V44" s="3" t="s">
        <v>330</v>
      </c>
      <c r="W44" s="3" t="s">
        <v>330</v>
      </c>
      <c r="X44" s="3" t="s">
        <v>330</v>
      </c>
      <c r="Y44" s="3" t="s">
        <v>330</v>
      </c>
      <c r="Z44" s="3" t="s">
        <v>330</v>
      </c>
      <c r="AA44" s="3" t="s">
        <v>330</v>
      </c>
      <c r="AB44" s="3" t="s">
        <v>330</v>
      </c>
      <c r="AC44" s="3" t="s">
        <v>330</v>
      </c>
      <c r="AD44" s="3" t="s">
        <v>330</v>
      </c>
      <c r="AE44" s="3" t="s">
        <v>95</v>
      </c>
      <c r="AF44" s="3" t="s">
        <v>96</v>
      </c>
      <c r="AG44" s="3" t="s">
        <v>96</v>
      </c>
      <c r="AH44" s="3" t="s">
        <v>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0">
      <formula1>Hidden_14</formula1>
    </dataValidation>
    <dataValidation type="list" allowBlank="1" showErrorMessage="1" sqref="M8:M180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396</v>
      </c>
      <c r="D2" t="s">
        <v>397</v>
      </c>
      <c r="E2" t="s">
        <v>398</v>
      </c>
      <c r="F2" t="s">
        <v>399</v>
      </c>
      <c r="G2" t="s">
        <v>400</v>
      </c>
    </row>
    <row r="3" spans="1:7" x14ac:dyDescent="0.25">
      <c r="A3" s="1" t="s">
        <v>346</v>
      </c>
      <c r="B3" s="1"/>
      <c r="C3" s="1" t="s">
        <v>401</v>
      </c>
      <c r="D3" s="1" t="s">
        <v>402</v>
      </c>
      <c r="E3" s="1" t="s">
        <v>403</v>
      </c>
      <c r="F3" s="1" t="s">
        <v>404</v>
      </c>
      <c r="G3" s="1" t="s">
        <v>405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406</v>
      </c>
      <c r="D2" t="s">
        <v>407</v>
      </c>
      <c r="E2" t="s">
        <v>408</v>
      </c>
      <c r="F2" t="s">
        <v>409</v>
      </c>
      <c r="G2" t="s">
        <v>410</v>
      </c>
    </row>
    <row r="3" spans="1:7" x14ac:dyDescent="0.25">
      <c r="A3" s="1" t="s">
        <v>346</v>
      </c>
      <c r="B3" s="1"/>
      <c r="C3" s="1" t="s">
        <v>411</v>
      </c>
      <c r="D3" s="1" t="s">
        <v>412</v>
      </c>
      <c r="E3" s="1" t="s">
        <v>413</v>
      </c>
      <c r="F3" s="1" t="s">
        <v>414</v>
      </c>
      <c r="G3" s="1" t="s">
        <v>415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416</v>
      </c>
      <c r="D2" t="s">
        <v>417</v>
      </c>
      <c r="E2" t="s">
        <v>418</v>
      </c>
      <c r="F2" t="s">
        <v>419</v>
      </c>
      <c r="G2" t="s">
        <v>420</v>
      </c>
    </row>
    <row r="3" spans="1:7" x14ac:dyDescent="0.25">
      <c r="A3" s="1" t="s">
        <v>346</v>
      </c>
      <c r="B3" s="1"/>
      <c r="C3" s="1" t="s">
        <v>421</v>
      </c>
      <c r="D3" s="1" t="s">
        <v>422</v>
      </c>
      <c r="E3" s="1" t="s">
        <v>423</v>
      </c>
      <c r="F3" s="1" t="s">
        <v>424</v>
      </c>
      <c r="G3" s="1" t="s">
        <v>425</v>
      </c>
    </row>
    <row r="4" spans="1:7" ht="45" customHeight="1" x14ac:dyDescent="0.25">
      <c r="A4" s="3" t="s">
        <v>94</v>
      </c>
      <c r="B4" s="3" t="s">
        <v>426</v>
      </c>
      <c r="C4" s="3" t="s">
        <v>427</v>
      </c>
      <c r="D4" s="3" t="s">
        <v>428</v>
      </c>
      <c r="E4" s="3" t="s">
        <v>428</v>
      </c>
      <c r="F4" s="3" t="s">
        <v>427</v>
      </c>
      <c r="G4" s="3" t="s">
        <v>427</v>
      </c>
    </row>
    <row r="5" spans="1:7" ht="45" customHeight="1" x14ac:dyDescent="0.25">
      <c r="A5" s="3" t="s">
        <v>106</v>
      </c>
      <c r="B5" s="3" t="s">
        <v>429</v>
      </c>
      <c r="C5" s="3" t="s">
        <v>427</v>
      </c>
      <c r="D5" s="3" t="s">
        <v>428</v>
      </c>
      <c r="E5" s="3" t="s">
        <v>428</v>
      </c>
      <c r="F5" s="3" t="s">
        <v>427</v>
      </c>
      <c r="G5" s="3" t="s">
        <v>427</v>
      </c>
    </row>
    <row r="6" spans="1:7" ht="45" customHeight="1" x14ac:dyDescent="0.25">
      <c r="A6" s="3" t="s">
        <v>112</v>
      </c>
      <c r="B6" s="3" t="s">
        <v>430</v>
      </c>
      <c r="C6" s="3" t="s">
        <v>427</v>
      </c>
      <c r="D6" s="3" t="s">
        <v>428</v>
      </c>
      <c r="E6" s="3" t="s">
        <v>428</v>
      </c>
      <c r="F6" s="3" t="s">
        <v>427</v>
      </c>
      <c r="G6" s="3" t="s">
        <v>427</v>
      </c>
    </row>
    <row r="7" spans="1:7" ht="45" customHeight="1" x14ac:dyDescent="0.25">
      <c r="A7" s="3" t="s">
        <v>119</v>
      </c>
      <c r="B7" s="3" t="s">
        <v>431</v>
      </c>
      <c r="C7" s="3" t="s">
        <v>427</v>
      </c>
      <c r="D7" s="3" t="s">
        <v>428</v>
      </c>
      <c r="E7" s="3" t="s">
        <v>428</v>
      </c>
      <c r="F7" s="3" t="s">
        <v>427</v>
      </c>
      <c r="G7" s="3" t="s">
        <v>427</v>
      </c>
    </row>
    <row r="8" spans="1:7" ht="45" customHeight="1" x14ac:dyDescent="0.25">
      <c r="A8" s="3" t="s">
        <v>124</v>
      </c>
      <c r="B8" s="3" t="s">
        <v>432</v>
      </c>
      <c r="C8" s="3" t="s">
        <v>427</v>
      </c>
      <c r="D8" s="3" t="s">
        <v>428</v>
      </c>
      <c r="E8" s="3" t="s">
        <v>428</v>
      </c>
      <c r="F8" s="3" t="s">
        <v>427</v>
      </c>
      <c r="G8" s="3" t="s">
        <v>427</v>
      </c>
    </row>
    <row r="9" spans="1:7" ht="45" customHeight="1" x14ac:dyDescent="0.25">
      <c r="A9" s="3" t="s">
        <v>131</v>
      </c>
      <c r="B9" s="3" t="s">
        <v>433</v>
      </c>
      <c r="C9" s="3" t="s">
        <v>427</v>
      </c>
      <c r="D9" s="3" t="s">
        <v>428</v>
      </c>
      <c r="E9" s="3" t="s">
        <v>428</v>
      </c>
      <c r="F9" s="3" t="s">
        <v>427</v>
      </c>
      <c r="G9" s="3" t="s">
        <v>427</v>
      </c>
    </row>
    <row r="10" spans="1:7" ht="45" customHeight="1" x14ac:dyDescent="0.25">
      <c r="A10" s="3" t="s">
        <v>139</v>
      </c>
      <c r="B10" s="3" t="s">
        <v>434</v>
      </c>
      <c r="C10" s="3" t="s">
        <v>427</v>
      </c>
      <c r="D10" s="3" t="s">
        <v>428</v>
      </c>
      <c r="E10" s="3" t="s">
        <v>428</v>
      </c>
      <c r="F10" s="3" t="s">
        <v>427</v>
      </c>
      <c r="G10" s="3" t="s">
        <v>427</v>
      </c>
    </row>
    <row r="11" spans="1:7" ht="45" customHeight="1" x14ac:dyDescent="0.25">
      <c r="A11" s="3" t="s">
        <v>145</v>
      </c>
      <c r="B11" s="3" t="s">
        <v>435</v>
      </c>
      <c r="C11" s="3" t="s">
        <v>427</v>
      </c>
      <c r="D11" s="3" t="s">
        <v>428</v>
      </c>
      <c r="E11" s="3" t="s">
        <v>428</v>
      </c>
      <c r="F11" s="3" t="s">
        <v>427</v>
      </c>
      <c r="G11" s="3" t="s">
        <v>427</v>
      </c>
    </row>
    <row r="12" spans="1:7" ht="45" customHeight="1" x14ac:dyDescent="0.25">
      <c r="A12" s="3" t="s">
        <v>151</v>
      </c>
      <c r="B12" s="3" t="s">
        <v>436</v>
      </c>
      <c r="C12" s="3" t="s">
        <v>427</v>
      </c>
      <c r="D12" s="3" t="s">
        <v>428</v>
      </c>
      <c r="E12" s="3" t="s">
        <v>428</v>
      </c>
      <c r="F12" s="3" t="s">
        <v>427</v>
      </c>
      <c r="G12" s="3" t="s">
        <v>427</v>
      </c>
    </row>
    <row r="13" spans="1:7" ht="45" customHeight="1" x14ac:dyDescent="0.25">
      <c r="A13" s="3" t="s">
        <v>157</v>
      </c>
      <c r="B13" s="3" t="s">
        <v>437</v>
      </c>
      <c r="C13" s="3" t="s">
        <v>427</v>
      </c>
      <c r="D13" s="3" t="s">
        <v>428</v>
      </c>
      <c r="E13" s="3" t="s">
        <v>428</v>
      </c>
      <c r="F13" s="3" t="s">
        <v>427</v>
      </c>
      <c r="G13" s="3" t="s">
        <v>427</v>
      </c>
    </row>
    <row r="14" spans="1:7" ht="45" customHeight="1" x14ac:dyDescent="0.25">
      <c r="A14" s="3" t="s">
        <v>165</v>
      </c>
      <c r="B14" s="3" t="s">
        <v>438</v>
      </c>
      <c r="C14" s="3" t="s">
        <v>427</v>
      </c>
      <c r="D14" s="3" t="s">
        <v>428</v>
      </c>
      <c r="E14" s="3" t="s">
        <v>428</v>
      </c>
      <c r="F14" s="3" t="s">
        <v>427</v>
      </c>
      <c r="G14" s="3" t="s">
        <v>427</v>
      </c>
    </row>
    <row r="15" spans="1:7" ht="45" customHeight="1" x14ac:dyDescent="0.25">
      <c r="A15" s="3" t="s">
        <v>170</v>
      </c>
      <c r="B15" s="3" t="s">
        <v>439</v>
      </c>
      <c r="C15" s="3" t="s">
        <v>427</v>
      </c>
      <c r="D15" s="3" t="s">
        <v>428</v>
      </c>
      <c r="E15" s="3" t="s">
        <v>428</v>
      </c>
      <c r="F15" s="3" t="s">
        <v>427</v>
      </c>
      <c r="G15" s="3" t="s">
        <v>427</v>
      </c>
    </row>
    <row r="16" spans="1:7" ht="45" customHeight="1" x14ac:dyDescent="0.25">
      <c r="A16" s="3" t="s">
        <v>178</v>
      </c>
      <c r="B16" s="3" t="s">
        <v>440</v>
      </c>
      <c r="C16" s="3" t="s">
        <v>427</v>
      </c>
      <c r="D16" s="3" t="s">
        <v>428</v>
      </c>
      <c r="E16" s="3" t="s">
        <v>428</v>
      </c>
      <c r="F16" s="3" t="s">
        <v>427</v>
      </c>
      <c r="G16" s="3" t="s">
        <v>427</v>
      </c>
    </row>
    <row r="17" spans="1:7" ht="45" customHeight="1" x14ac:dyDescent="0.25">
      <c r="A17" s="3" t="s">
        <v>184</v>
      </c>
      <c r="B17" s="3" t="s">
        <v>441</v>
      </c>
      <c r="C17" s="3" t="s">
        <v>427</v>
      </c>
      <c r="D17" s="3" t="s">
        <v>428</v>
      </c>
      <c r="E17" s="3" t="s">
        <v>428</v>
      </c>
      <c r="F17" s="3" t="s">
        <v>427</v>
      </c>
      <c r="G17" s="3" t="s">
        <v>427</v>
      </c>
    </row>
    <row r="18" spans="1:7" ht="45" customHeight="1" x14ac:dyDescent="0.25">
      <c r="A18" s="3" t="s">
        <v>190</v>
      </c>
      <c r="B18" s="3" t="s">
        <v>442</v>
      </c>
      <c r="C18" s="3" t="s">
        <v>427</v>
      </c>
      <c r="D18" s="3" t="s">
        <v>428</v>
      </c>
      <c r="E18" s="3" t="s">
        <v>428</v>
      </c>
      <c r="F18" s="3" t="s">
        <v>427</v>
      </c>
      <c r="G18" s="3" t="s">
        <v>427</v>
      </c>
    </row>
    <row r="19" spans="1:7" ht="45" customHeight="1" x14ac:dyDescent="0.25">
      <c r="A19" s="3" t="s">
        <v>196</v>
      </c>
      <c r="B19" s="3" t="s">
        <v>443</v>
      </c>
      <c r="C19" s="3" t="s">
        <v>427</v>
      </c>
      <c r="D19" s="3" t="s">
        <v>428</v>
      </c>
      <c r="E19" s="3" t="s">
        <v>428</v>
      </c>
      <c r="F19" s="3" t="s">
        <v>427</v>
      </c>
      <c r="G19" s="3" t="s">
        <v>427</v>
      </c>
    </row>
    <row r="20" spans="1:7" ht="45" customHeight="1" x14ac:dyDescent="0.25">
      <c r="A20" s="3" t="s">
        <v>202</v>
      </c>
      <c r="B20" s="3" t="s">
        <v>444</v>
      </c>
      <c r="C20" s="3" t="s">
        <v>427</v>
      </c>
      <c r="D20" s="3" t="s">
        <v>428</v>
      </c>
      <c r="E20" s="3" t="s">
        <v>428</v>
      </c>
      <c r="F20" s="3" t="s">
        <v>427</v>
      </c>
      <c r="G20" s="3" t="s">
        <v>427</v>
      </c>
    </row>
    <row r="21" spans="1:7" ht="45" customHeight="1" x14ac:dyDescent="0.25">
      <c r="A21" s="3" t="s">
        <v>208</v>
      </c>
      <c r="B21" s="3" t="s">
        <v>445</v>
      </c>
      <c r="C21" s="3" t="s">
        <v>427</v>
      </c>
      <c r="D21" s="3" t="s">
        <v>428</v>
      </c>
      <c r="E21" s="3" t="s">
        <v>428</v>
      </c>
      <c r="F21" s="3" t="s">
        <v>427</v>
      </c>
      <c r="G21" s="3" t="s">
        <v>427</v>
      </c>
    </row>
    <row r="22" spans="1:7" ht="45" customHeight="1" x14ac:dyDescent="0.25">
      <c r="A22" s="3" t="s">
        <v>216</v>
      </c>
      <c r="B22" s="3" t="s">
        <v>446</v>
      </c>
      <c r="C22" s="3" t="s">
        <v>427</v>
      </c>
      <c r="D22" s="3" t="s">
        <v>428</v>
      </c>
      <c r="E22" s="3" t="s">
        <v>428</v>
      </c>
      <c r="F22" s="3" t="s">
        <v>427</v>
      </c>
      <c r="G22" s="3" t="s">
        <v>427</v>
      </c>
    </row>
    <row r="23" spans="1:7" ht="45" customHeight="1" x14ac:dyDescent="0.25">
      <c r="A23" s="3" t="s">
        <v>222</v>
      </c>
      <c r="B23" s="3" t="s">
        <v>447</v>
      </c>
      <c r="C23" s="3" t="s">
        <v>427</v>
      </c>
      <c r="D23" s="3" t="s">
        <v>428</v>
      </c>
      <c r="E23" s="3" t="s">
        <v>428</v>
      </c>
      <c r="F23" s="3" t="s">
        <v>427</v>
      </c>
      <c r="G23" s="3" t="s">
        <v>427</v>
      </c>
    </row>
    <row r="24" spans="1:7" ht="45" customHeight="1" x14ac:dyDescent="0.25">
      <c r="A24" s="3" t="s">
        <v>227</v>
      </c>
      <c r="B24" s="3" t="s">
        <v>448</v>
      </c>
      <c r="C24" s="3" t="s">
        <v>427</v>
      </c>
      <c r="D24" s="3" t="s">
        <v>428</v>
      </c>
      <c r="E24" s="3" t="s">
        <v>428</v>
      </c>
      <c r="F24" s="3" t="s">
        <v>427</v>
      </c>
      <c r="G24" s="3" t="s">
        <v>427</v>
      </c>
    </row>
    <row r="25" spans="1:7" ht="45" customHeight="1" x14ac:dyDescent="0.25">
      <c r="A25" s="3" t="s">
        <v>234</v>
      </c>
      <c r="B25" s="3" t="s">
        <v>449</v>
      </c>
      <c r="C25" s="3" t="s">
        <v>427</v>
      </c>
      <c r="D25" s="3" t="s">
        <v>428</v>
      </c>
      <c r="E25" s="3" t="s">
        <v>428</v>
      </c>
      <c r="F25" s="3" t="s">
        <v>427</v>
      </c>
      <c r="G25" s="3" t="s">
        <v>427</v>
      </c>
    </row>
    <row r="26" spans="1:7" ht="45" customHeight="1" x14ac:dyDescent="0.25">
      <c r="A26" s="3" t="s">
        <v>240</v>
      </c>
      <c r="B26" s="3" t="s">
        <v>450</v>
      </c>
      <c r="C26" s="3" t="s">
        <v>427</v>
      </c>
      <c r="D26" s="3" t="s">
        <v>428</v>
      </c>
      <c r="E26" s="3" t="s">
        <v>428</v>
      </c>
      <c r="F26" s="3" t="s">
        <v>427</v>
      </c>
      <c r="G26" s="3" t="s">
        <v>427</v>
      </c>
    </row>
    <row r="27" spans="1:7" ht="45" customHeight="1" x14ac:dyDescent="0.25">
      <c r="A27" s="3" t="s">
        <v>247</v>
      </c>
      <c r="B27" s="3" t="s">
        <v>451</v>
      </c>
      <c r="C27" s="3" t="s">
        <v>427</v>
      </c>
      <c r="D27" s="3" t="s">
        <v>428</v>
      </c>
      <c r="E27" s="3" t="s">
        <v>428</v>
      </c>
      <c r="F27" s="3" t="s">
        <v>427</v>
      </c>
      <c r="G27" s="3" t="s">
        <v>427</v>
      </c>
    </row>
    <row r="28" spans="1:7" ht="45" customHeight="1" x14ac:dyDescent="0.25">
      <c r="A28" s="3" t="s">
        <v>253</v>
      </c>
      <c r="B28" s="3" t="s">
        <v>452</v>
      </c>
      <c r="C28" s="3" t="s">
        <v>427</v>
      </c>
      <c r="D28" s="3" t="s">
        <v>428</v>
      </c>
      <c r="E28" s="3" t="s">
        <v>428</v>
      </c>
      <c r="F28" s="3" t="s">
        <v>427</v>
      </c>
      <c r="G28" s="3" t="s">
        <v>427</v>
      </c>
    </row>
    <row r="29" spans="1:7" ht="45" customHeight="1" x14ac:dyDescent="0.25">
      <c r="A29" s="3" t="s">
        <v>260</v>
      </c>
      <c r="B29" s="3" t="s">
        <v>453</v>
      </c>
      <c r="C29" s="3" t="s">
        <v>427</v>
      </c>
      <c r="D29" s="3" t="s">
        <v>428</v>
      </c>
      <c r="E29" s="3" t="s">
        <v>428</v>
      </c>
      <c r="F29" s="3" t="s">
        <v>427</v>
      </c>
      <c r="G29" s="3" t="s">
        <v>427</v>
      </c>
    </row>
    <row r="30" spans="1:7" ht="45" customHeight="1" x14ac:dyDescent="0.25">
      <c r="A30" s="3" t="s">
        <v>265</v>
      </c>
      <c r="B30" s="3" t="s">
        <v>454</v>
      </c>
      <c r="C30" s="3" t="s">
        <v>427</v>
      </c>
      <c r="D30" s="3" t="s">
        <v>428</v>
      </c>
      <c r="E30" s="3" t="s">
        <v>428</v>
      </c>
      <c r="F30" s="3" t="s">
        <v>427</v>
      </c>
      <c r="G30" s="3" t="s">
        <v>427</v>
      </c>
    </row>
    <row r="31" spans="1:7" ht="45" customHeight="1" x14ac:dyDescent="0.25">
      <c r="A31" s="3" t="s">
        <v>271</v>
      </c>
      <c r="B31" s="3" t="s">
        <v>455</v>
      </c>
      <c r="C31" s="3" t="s">
        <v>427</v>
      </c>
      <c r="D31" s="3" t="s">
        <v>428</v>
      </c>
      <c r="E31" s="3" t="s">
        <v>428</v>
      </c>
      <c r="F31" s="3" t="s">
        <v>427</v>
      </c>
      <c r="G31" s="3" t="s">
        <v>427</v>
      </c>
    </row>
    <row r="32" spans="1:7" ht="45" customHeight="1" x14ac:dyDescent="0.25">
      <c r="A32" s="3" t="s">
        <v>277</v>
      </c>
      <c r="B32" s="3" t="s">
        <v>456</v>
      </c>
      <c r="C32" s="3" t="s">
        <v>427</v>
      </c>
      <c r="D32" s="3" t="s">
        <v>428</v>
      </c>
      <c r="E32" s="3" t="s">
        <v>428</v>
      </c>
      <c r="F32" s="3" t="s">
        <v>427</v>
      </c>
      <c r="G32" s="3" t="s">
        <v>427</v>
      </c>
    </row>
    <row r="33" spans="1:7" ht="45" customHeight="1" x14ac:dyDescent="0.25">
      <c r="A33" s="3" t="s">
        <v>283</v>
      </c>
      <c r="B33" s="3" t="s">
        <v>457</v>
      </c>
      <c r="C33" s="3" t="s">
        <v>427</v>
      </c>
      <c r="D33" s="3" t="s">
        <v>428</v>
      </c>
      <c r="E33" s="3" t="s">
        <v>428</v>
      </c>
      <c r="F33" s="3" t="s">
        <v>427</v>
      </c>
      <c r="G33" s="3" t="s">
        <v>427</v>
      </c>
    </row>
    <row r="34" spans="1:7" ht="45" customHeight="1" x14ac:dyDescent="0.25">
      <c r="A34" s="3" t="s">
        <v>291</v>
      </c>
      <c r="B34" s="3" t="s">
        <v>458</v>
      </c>
      <c r="C34" s="3" t="s">
        <v>427</v>
      </c>
      <c r="D34" s="3" t="s">
        <v>428</v>
      </c>
      <c r="E34" s="3" t="s">
        <v>428</v>
      </c>
      <c r="F34" s="3" t="s">
        <v>427</v>
      </c>
      <c r="G34" s="3" t="s">
        <v>427</v>
      </c>
    </row>
    <row r="35" spans="1:7" ht="45" customHeight="1" x14ac:dyDescent="0.25">
      <c r="A35" s="3" t="s">
        <v>296</v>
      </c>
      <c r="B35" s="3" t="s">
        <v>459</v>
      </c>
      <c r="C35" s="3" t="s">
        <v>427</v>
      </c>
      <c r="D35" s="3" t="s">
        <v>428</v>
      </c>
      <c r="E35" s="3" t="s">
        <v>428</v>
      </c>
      <c r="F35" s="3" t="s">
        <v>427</v>
      </c>
      <c r="G35" s="3" t="s">
        <v>427</v>
      </c>
    </row>
    <row r="36" spans="1:7" ht="45" customHeight="1" x14ac:dyDescent="0.25">
      <c r="A36" s="3" t="s">
        <v>302</v>
      </c>
      <c r="B36" s="3" t="s">
        <v>460</v>
      </c>
      <c r="C36" s="3" t="s">
        <v>427</v>
      </c>
      <c r="D36" s="3" t="s">
        <v>428</v>
      </c>
      <c r="E36" s="3" t="s">
        <v>428</v>
      </c>
      <c r="F36" s="3" t="s">
        <v>427</v>
      </c>
      <c r="G36" s="3" t="s">
        <v>427</v>
      </c>
    </row>
    <row r="37" spans="1:7" ht="45" customHeight="1" x14ac:dyDescent="0.25">
      <c r="A37" s="3" t="s">
        <v>311</v>
      </c>
      <c r="B37" s="3" t="s">
        <v>461</v>
      </c>
      <c r="C37" s="3" t="s">
        <v>462</v>
      </c>
      <c r="D37" s="3" t="s">
        <v>463</v>
      </c>
      <c r="E37" s="3" t="s">
        <v>463</v>
      </c>
      <c r="F37" s="3" t="s">
        <v>464</v>
      </c>
      <c r="G37" s="3" t="s">
        <v>465</v>
      </c>
    </row>
    <row r="38" spans="1:7" ht="45" customHeight="1" x14ac:dyDescent="0.25">
      <c r="A38" s="3" t="s">
        <v>316</v>
      </c>
      <c r="B38" s="3" t="s">
        <v>466</v>
      </c>
      <c r="C38" s="3" t="s">
        <v>462</v>
      </c>
      <c r="D38" s="3" t="s">
        <v>463</v>
      </c>
      <c r="E38" s="3" t="s">
        <v>463</v>
      </c>
      <c r="F38" s="3" t="s">
        <v>462</v>
      </c>
      <c r="G38" s="3" t="s">
        <v>465</v>
      </c>
    </row>
    <row r="39" spans="1:7" ht="45" customHeight="1" x14ac:dyDescent="0.25">
      <c r="A39" s="3" t="s">
        <v>324</v>
      </c>
      <c r="B39" s="3" t="s">
        <v>467</v>
      </c>
      <c r="C39" s="3" t="s">
        <v>462</v>
      </c>
      <c r="D39" s="3" t="s">
        <v>463</v>
      </c>
      <c r="E39" s="3" t="s">
        <v>463</v>
      </c>
      <c r="F39" s="3" t="s">
        <v>462</v>
      </c>
      <c r="G39" s="3" t="s">
        <v>468</v>
      </c>
    </row>
    <row r="40" spans="1:7" ht="45" customHeight="1" x14ac:dyDescent="0.25">
      <c r="A40" s="3" t="s">
        <v>330</v>
      </c>
      <c r="B40" s="3" t="s">
        <v>469</v>
      </c>
      <c r="C40" s="3" t="s">
        <v>462</v>
      </c>
      <c r="D40" s="3" t="s">
        <v>463</v>
      </c>
      <c r="E40" s="3" t="s">
        <v>463</v>
      </c>
      <c r="F40" s="3" t="s">
        <v>462</v>
      </c>
      <c r="G40" s="3" t="s">
        <v>465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470</v>
      </c>
      <c r="D2" t="s">
        <v>471</v>
      </c>
      <c r="E2" t="s">
        <v>472</v>
      </c>
      <c r="F2" t="s">
        <v>473</v>
      </c>
      <c r="G2" t="s">
        <v>474</v>
      </c>
    </row>
    <row r="3" spans="1:7" x14ac:dyDescent="0.25">
      <c r="A3" s="1" t="s">
        <v>346</v>
      </c>
      <c r="B3" s="1"/>
      <c r="C3" s="1" t="s">
        <v>475</v>
      </c>
      <c r="D3" s="1" t="s">
        <v>476</v>
      </c>
      <c r="E3" s="1" t="s">
        <v>477</v>
      </c>
      <c r="F3" s="1" t="s">
        <v>478</v>
      </c>
      <c r="G3" s="1" t="s">
        <v>479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480</v>
      </c>
      <c r="D2" t="s">
        <v>481</v>
      </c>
      <c r="E2" t="s">
        <v>482</v>
      </c>
      <c r="F2" t="s">
        <v>483</v>
      </c>
      <c r="G2" t="s">
        <v>484</v>
      </c>
    </row>
    <row r="3" spans="1:7" x14ac:dyDescent="0.25">
      <c r="A3" s="1" t="s">
        <v>346</v>
      </c>
      <c r="B3" s="1"/>
      <c r="C3" s="1" t="s">
        <v>485</v>
      </c>
      <c r="D3" s="1" t="s">
        <v>486</v>
      </c>
      <c r="E3" s="1" t="s">
        <v>487</v>
      </c>
      <c r="F3" s="1" t="s">
        <v>488</v>
      </c>
      <c r="G3" s="1" t="s">
        <v>489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490</v>
      </c>
      <c r="D2" t="s">
        <v>491</v>
      </c>
      <c r="E2" t="s">
        <v>492</v>
      </c>
      <c r="F2" t="s">
        <v>493</v>
      </c>
      <c r="G2" t="s">
        <v>494</v>
      </c>
    </row>
    <row r="3" spans="1:7" x14ac:dyDescent="0.25">
      <c r="A3" s="1" t="s">
        <v>346</v>
      </c>
      <c r="B3" s="1"/>
      <c r="C3" s="1" t="s">
        <v>495</v>
      </c>
      <c r="D3" s="1" t="s">
        <v>496</v>
      </c>
      <c r="E3" s="1" t="s">
        <v>497</v>
      </c>
      <c r="F3" s="1" t="s">
        <v>498</v>
      </c>
      <c r="G3" s="1" t="s">
        <v>499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500</v>
      </c>
      <c r="D2" t="s">
        <v>501</v>
      </c>
    </row>
    <row r="3" spans="1:4" ht="30" x14ac:dyDescent="0.25">
      <c r="A3" s="1" t="s">
        <v>346</v>
      </c>
      <c r="B3" s="1"/>
      <c r="C3" s="1" t="s">
        <v>502</v>
      </c>
      <c r="D3" s="1" t="s">
        <v>503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331</v>
      </c>
    </row>
    <row r="2" spans="1:1" x14ac:dyDescent="0.25">
      <c r="A2" t="s">
        <v>85</v>
      </c>
    </row>
    <row r="3" spans="1:1" x14ac:dyDescent="0.25">
      <c r="A3" t="s">
        <v>332</v>
      </c>
    </row>
    <row r="4" spans="1:1" x14ac:dyDescent="0.25">
      <c r="A4" t="s">
        <v>333</v>
      </c>
    </row>
    <row r="5" spans="1:1" x14ac:dyDescent="0.25">
      <c r="A5" t="s">
        <v>334</v>
      </c>
    </row>
    <row r="6" spans="1:1" x14ac:dyDescent="0.25">
      <c r="A6" t="s">
        <v>335</v>
      </c>
    </row>
    <row r="7" spans="1:1" x14ac:dyDescent="0.25">
      <c r="A7" t="s">
        <v>336</v>
      </c>
    </row>
    <row r="8" spans="1:1" x14ac:dyDescent="0.25">
      <c r="A8" t="s">
        <v>337</v>
      </c>
    </row>
    <row r="9" spans="1:1" x14ac:dyDescent="0.25">
      <c r="A9" t="s">
        <v>338</v>
      </c>
    </row>
    <row r="10" spans="1:1" x14ac:dyDescent="0.25">
      <c r="A10" t="s">
        <v>339</v>
      </c>
    </row>
    <row r="11" spans="1:1" x14ac:dyDescent="0.25">
      <c r="A11" t="s">
        <v>340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341</v>
      </c>
      <c r="D2" t="s">
        <v>342</v>
      </c>
      <c r="E2" t="s">
        <v>343</v>
      </c>
      <c r="F2" t="s">
        <v>344</v>
      </c>
      <c r="G2" t="s">
        <v>345</v>
      </c>
    </row>
    <row r="3" spans="1:7" ht="30" x14ac:dyDescent="0.25">
      <c r="A3" s="1" t="s">
        <v>346</v>
      </c>
      <c r="B3" s="1"/>
      <c r="C3" s="1" t="s">
        <v>347</v>
      </c>
      <c r="D3" s="1" t="s">
        <v>348</v>
      </c>
      <c r="E3" s="1" t="s">
        <v>349</v>
      </c>
      <c r="F3" s="1" t="s">
        <v>350</v>
      </c>
      <c r="G3" s="1" t="s">
        <v>351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352</v>
      </c>
      <c r="D2" t="s">
        <v>353</v>
      </c>
    </row>
    <row r="3" spans="1:4" ht="30" x14ac:dyDescent="0.25">
      <c r="A3" s="1" t="s">
        <v>346</v>
      </c>
      <c r="B3" s="1"/>
      <c r="C3" s="1" t="s">
        <v>354</v>
      </c>
      <c r="D3" s="1" t="s">
        <v>355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356</v>
      </c>
      <c r="D2" t="s">
        <v>357</v>
      </c>
      <c r="E2" t="s">
        <v>358</v>
      </c>
      <c r="F2" t="s">
        <v>359</v>
      </c>
      <c r="G2" t="s">
        <v>360</v>
      </c>
    </row>
    <row r="3" spans="1:7" x14ac:dyDescent="0.25">
      <c r="A3" s="1" t="s">
        <v>346</v>
      </c>
      <c r="B3" s="1"/>
      <c r="C3" s="1" t="s">
        <v>361</v>
      </c>
      <c r="D3" s="1" t="s">
        <v>362</v>
      </c>
      <c r="E3" s="1" t="s">
        <v>363</v>
      </c>
      <c r="F3" s="1" t="s">
        <v>364</v>
      </c>
      <c r="G3" s="1" t="s">
        <v>365</v>
      </c>
    </row>
    <row r="4" spans="1:7" x14ac:dyDescent="0.25">
      <c r="A4">
        <v>1</v>
      </c>
      <c r="C4" t="s">
        <v>504</v>
      </c>
      <c r="D4" s="6">
        <f>31476.87*2</f>
        <v>62953.74</v>
      </c>
      <c r="E4" s="6">
        <f>20896.01*2</f>
        <v>41792.019999999997</v>
      </c>
      <c r="F4" t="s">
        <v>505</v>
      </c>
      <c r="G4" t="s">
        <v>506</v>
      </c>
    </row>
    <row r="5" spans="1:7" x14ac:dyDescent="0.25">
      <c r="A5">
        <v>2</v>
      </c>
      <c r="C5" s="4" t="s">
        <v>504</v>
      </c>
      <c r="D5" s="6">
        <f>14389.44*2</f>
        <v>28778.880000000001</v>
      </c>
      <c r="E5" s="6">
        <f>10989.07*2</f>
        <v>21978.14</v>
      </c>
      <c r="F5" s="4" t="s">
        <v>505</v>
      </c>
      <c r="G5" s="5" t="s">
        <v>506</v>
      </c>
    </row>
    <row r="6" spans="1:7" x14ac:dyDescent="0.25">
      <c r="A6" s="4">
        <v>3</v>
      </c>
      <c r="C6" s="4" t="s">
        <v>504</v>
      </c>
      <c r="D6" s="6">
        <f>18019.26*2</f>
        <v>36038.519999999997</v>
      </c>
      <c r="E6" s="6">
        <f>13189.82*2</f>
        <v>26379.64</v>
      </c>
      <c r="F6" s="4" t="s">
        <v>505</v>
      </c>
      <c r="G6" s="5" t="s">
        <v>506</v>
      </c>
    </row>
    <row r="7" spans="1:7" x14ac:dyDescent="0.25">
      <c r="A7" s="4">
        <v>4</v>
      </c>
      <c r="C7" s="4" t="s">
        <v>504</v>
      </c>
      <c r="D7" s="6">
        <f>14389.44*2</f>
        <v>28778.880000000001</v>
      </c>
      <c r="E7" s="6">
        <f>11017.93*2</f>
        <v>22035.86</v>
      </c>
      <c r="F7" s="4" t="s">
        <v>505</v>
      </c>
      <c r="G7" s="5" t="s">
        <v>506</v>
      </c>
    </row>
    <row r="8" spans="1:7" x14ac:dyDescent="0.25">
      <c r="A8" s="4">
        <v>5</v>
      </c>
      <c r="C8" s="4" t="s">
        <v>504</v>
      </c>
      <c r="D8" s="6">
        <f>14389.44*2</f>
        <v>28778.880000000001</v>
      </c>
      <c r="E8" s="6">
        <f>5272.24*2</f>
        <v>10544.48</v>
      </c>
      <c r="F8" s="4" t="s">
        <v>505</v>
      </c>
      <c r="G8" s="5" t="s">
        <v>506</v>
      </c>
    </row>
    <row r="9" spans="1:7" x14ac:dyDescent="0.25">
      <c r="A9" s="4">
        <v>6</v>
      </c>
      <c r="C9" s="4" t="s">
        <v>504</v>
      </c>
      <c r="D9" s="6">
        <f>14389.44*2</f>
        <v>28778.880000000001</v>
      </c>
      <c r="E9" s="6">
        <f>11008.42*2</f>
        <v>22016.84</v>
      </c>
      <c r="F9" s="4" t="s">
        <v>505</v>
      </c>
      <c r="G9" s="5" t="s">
        <v>506</v>
      </c>
    </row>
    <row r="10" spans="1:7" x14ac:dyDescent="0.25">
      <c r="A10" s="4">
        <v>7</v>
      </c>
      <c r="C10" s="4" t="s">
        <v>504</v>
      </c>
      <c r="D10" s="6">
        <f>8939.97*2</f>
        <v>17879.939999999999</v>
      </c>
      <c r="E10" s="6">
        <f>7573.67*2</f>
        <v>15147.34</v>
      </c>
      <c r="F10" s="4" t="s">
        <v>505</v>
      </c>
      <c r="G10" s="5" t="s">
        <v>506</v>
      </c>
    </row>
    <row r="11" spans="1:7" x14ac:dyDescent="0.25">
      <c r="A11" s="4">
        <v>8</v>
      </c>
      <c r="C11" s="4" t="s">
        <v>504</v>
      </c>
      <c r="D11" s="6">
        <f>8939.97*2</f>
        <v>17879.939999999999</v>
      </c>
      <c r="E11" s="6">
        <f>5988.07*2</f>
        <v>11976.14</v>
      </c>
      <c r="F11" s="4" t="s">
        <v>505</v>
      </c>
      <c r="G11" s="5" t="s">
        <v>506</v>
      </c>
    </row>
    <row r="12" spans="1:7" x14ac:dyDescent="0.25">
      <c r="A12" s="4">
        <v>9</v>
      </c>
      <c r="C12" s="4" t="s">
        <v>504</v>
      </c>
      <c r="D12" s="6">
        <f>8939.97*2</f>
        <v>17879.939999999999</v>
      </c>
      <c r="E12" s="6">
        <f>7556.92*2</f>
        <v>15113.84</v>
      </c>
      <c r="F12" s="4" t="s">
        <v>505</v>
      </c>
      <c r="G12" s="5" t="s">
        <v>506</v>
      </c>
    </row>
    <row r="13" spans="1:7" x14ac:dyDescent="0.25">
      <c r="A13" s="4">
        <v>10</v>
      </c>
      <c r="C13" s="4" t="s">
        <v>504</v>
      </c>
      <c r="D13" s="6">
        <f>8939.97*2</f>
        <v>17879.939999999999</v>
      </c>
      <c r="E13" s="6">
        <f>5665.97*2</f>
        <v>11331.94</v>
      </c>
      <c r="F13" s="4" t="s">
        <v>505</v>
      </c>
      <c r="G13" s="5" t="s">
        <v>506</v>
      </c>
    </row>
    <row r="14" spans="1:7" x14ac:dyDescent="0.25">
      <c r="A14" s="4">
        <v>11</v>
      </c>
      <c r="C14" s="4" t="s">
        <v>504</v>
      </c>
      <c r="D14" s="6">
        <f>6548.63*2</f>
        <v>13097.26</v>
      </c>
      <c r="E14" s="6">
        <f>6056.19*2</f>
        <v>12112.38</v>
      </c>
      <c r="F14" s="4" t="s">
        <v>505</v>
      </c>
      <c r="G14" s="5" t="s">
        <v>506</v>
      </c>
    </row>
    <row r="15" spans="1:7" x14ac:dyDescent="0.25">
      <c r="A15" s="4">
        <v>12</v>
      </c>
      <c r="C15" s="4" t="s">
        <v>504</v>
      </c>
      <c r="D15" s="6">
        <f>6548.63*2</f>
        <v>13097.26</v>
      </c>
      <c r="E15" s="6">
        <f>6066.54*2</f>
        <v>12133.08</v>
      </c>
      <c r="F15" s="4" t="s">
        <v>505</v>
      </c>
      <c r="G15" s="5" t="s">
        <v>506</v>
      </c>
    </row>
    <row r="16" spans="1:7" x14ac:dyDescent="0.25">
      <c r="A16" s="4">
        <v>13</v>
      </c>
      <c r="C16" s="4" t="s">
        <v>504</v>
      </c>
      <c r="D16" s="6">
        <f t="shared" ref="D16:D24" si="0">6051.12*2</f>
        <v>12102.24</v>
      </c>
      <c r="E16" s="6">
        <f>5721.98*2</f>
        <v>11443.96</v>
      </c>
      <c r="F16" s="4" t="s">
        <v>505</v>
      </c>
      <c r="G16" s="5" t="s">
        <v>506</v>
      </c>
    </row>
    <row r="17" spans="1:7" x14ac:dyDescent="0.25">
      <c r="A17" s="4">
        <v>14</v>
      </c>
      <c r="C17" s="4" t="s">
        <v>504</v>
      </c>
      <c r="D17" s="6">
        <f t="shared" si="0"/>
        <v>12102.24</v>
      </c>
      <c r="E17" s="6">
        <f>2975.72*2</f>
        <v>5951.44</v>
      </c>
      <c r="F17" s="4" t="s">
        <v>505</v>
      </c>
      <c r="G17" s="5" t="s">
        <v>506</v>
      </c>
    </row>
    <row r="18" spans="1:7" x14ac:dyDescent="0.25">
      <c r="A18" s="4">
        <v>15</v>
      </c>
      <c r="C18" s="4" t="s">
        <v>504</v>
      </c>
      <c r="D18" s="6">
        <f t="shared" si="0"/>
        <v>12102.24</v>
      </c>
      <c r="E18" s="6">
        <f>3825.11*2</f>
        <v>7650.22</v>
      </c>
      <c r="F18" s="4" t="s">
        <v>505</v>
      </c>
      <c r="G18" s="5" t="s">
        <v>506</v>
      </c>
    </row>
    <row r="19" spans="1:7" x14ac:dyDescent="0.25">
      <c r="A19" s="4">
        <v>16</v>
      </c>
      <c r="C19" s="4" t="s">
        <v>504</v>
      </c>
      <c r="D19" s="6">
        <f t="shared" si="0"/>
        <v>12102.24</v>
      </c>
      <c r="E19" s="6">
        <f>5732.33*2</f>
        <v>11464.66</v>
      </c>
      <c r="F19" s="4" t="s">
        <v>505</v>
      </c>
      <c r="G19" s="5" t="s">
        <v>506</v>
      </c>
    </row>
    <row r="20" spans="1:7" x14ac:dyDescent="0.25">
      <c r="A20" s="4">
        <v>17</v>
      </c>
      <c r="C20" s="4" t="s">
        <v>504</v>
      </c>
      <c r="D20" s="6">
        <f t="shared" si="0"/>
        <v>12102.24</v>
      </c>
      <c r="E20" s="6">
        <f>5721.98*2</f>
        <v>11443.96</v>
      </c>
      <c r="F20" s="4" t="s">
        <v>505</v>
      </c>
      <c r="G20" s="5" t="s">
        <v>506</v>
      </c>
    </row>
    <row r="21" spans="1:7" x14ac:dyDescent="0.25">
      <c r="A21" s="4">
        <v>18</v>
      </c>
      <c r="C21" s="4" t="s">
        <v>504</v>
      </c>
      <c r="D21" s="6">
        <f t="shared" si="0"/>
        <v>12102.24</v>
      </c>
      <c r="E21" s="6">
        <f>3998.53*2</f>
        <v>7997.06</v>
      </c>
      <c r="F21" s="4" t="s">
        <v>505</v>
      </c>
      <c r="G21" s="5" t="s">
        <v>506</v>
      </c>
    </row>
    <row r="22" spans="1:7" x14ac:dyDescent="0.25">
      <c r="A22" s="4">
        <v>19</v>
      </c>
      <c r="C22" s="4" t="s">
        <v>504</v>
      </c>
      <c r="D22" s="6">
        <f t="shared" si="0"/>
        <v>12102.24</v>
      </c>
      <c r="E22" s="6">
        <f>5721.98*2</f>
        <v>11443.96</v>
      </c>
      <c r="F22" s="4" t="s">
        <v>505</v>
      </c>
      <c r="G22" s="5" t="s">
        <v>506</v>
      </c>
    </row>
    <row r="23" spans="1:7" x14ac:dyDescent="0.25">
      <c r="A23" s="4">
        <v>20</v>
      </c>
      <c r="C23" s="4" t="s">
        <v>504</v>
      </c>
      <c r="D23" s="6">
        <f t="shared" si="0"/>
        <v>12102.24</v>
      </c>
      <c r="E23" s="6">
        <f>5145.47*2</f>
        <v>10290.94</v>
      </c>
      <c r="F23" s="4" t="s">
        <v>505</v>
      </c>
      <c r="G23" s="5" t="s">
        <v>506</v>
      </c>
    </row>
    <row r="24" spans="1:7" x14ac:dyDescent="0.25">
      <c r="A24" s="4">
        <v>21</v>
      </c>
      <c r="C24" s="4" t="s">
        <v>504</v>
      </c>
      <c r="D24" s="6">
        <f t="shared" si="0"/>
        <v>12102.24</v>
      </c>
      <c r="E24" s="6">
        <f>4671.97*2</f>
        <v>9343.94</v>
      </c>
      <c r="F24" s="4" t="s">
        <v>505</v>
      </c>
      <c r="G24" s="5" t="s">
        <v>506</v>
      </c>
    </row>
    <row r="25" spans="1:7" x14ac:dyDescent="0.25">
      <c r="A25" s="4">
        <v>22</v>
      </c>
      <c r="C25" s="4" t="s">
        <v>504</v>
      </c>
      <c r="D25" s="6">
        <f t="shared" ref="D25:D36" si="1">5693*2</f>
        <v>11386</v>
      </c>
      <c r="E25" s="6">
        <f>3877.85*2</f>
        <v>7755.7</v>
      </c>
      <c r="F25" s="4" t="s">
        <v>505</v>
      </c>
      <c r="G25" s="5" t="s">
        <v>506</v>
      </c>
    </row>
    <row r="26" spans="1:7" x14ac:dyDescent="0.25">
      <c r="A26" s="4">
        <v>23</v>
      </c>
      <c r="C26" s="4" t="s">
        <v>504</v>
      </c>
      <c r="D26" s="6">
        <f t="shared" si="1"/>
        <v>11386</v>
      </c>
      <c r="E26" s="6">
        <f>5915.7*2</f>
        <v>11831.4</v>
      </c>
      <c r="F26" s="4" t="s">
        <v>505</v>
      </c>
      <c r="G26" s="5" t="s">
        <v>506</v>
      </c>
    </row>
    <row r="27" spans="1:7" x14ac:dyDescent="0.25">
      <c r="A27" s="4">
        <v>24</v>
      </c>
      <c r="C27" s="4" t="s">
        <v>504</v>
      </c>
      <c r="D27" s="6">
        <f t="shared" si="1"/>
        <v>11386</v>
      </c>
      <c r="E27" s="6">
        <f>5429.39*2</f>
        <v>10858.78</v>
      </c>
      <c r="F27" s="4" t="s">
        <v>505</v>
      </c>
      <c r="G27" s="5" t="s">
        <v>506</v>
      </c>
    </row>
    <row r="28" spans="1:7" x14ac:dyDescent="0.25">
      <c r="A28" s="4">
        <v>25</v>
      </c>
      <c r="C28" s="4" t="s">
        <v>504</v>
      </c>
      <c r="D28" s="6">
        <f t="shared" si="1"/>
        <v>11386</v>
      </c>
      <c r="E28" s="6">
        <f>4089.83*2</f>
        <v>8179.66</v>
      </c>
      <c r="F28" s="4" t="s">
        <v>505</v>
      </c>
      <c r="G28" s="5" t="s">
        <v>506</v>
      </c>
    </row>
    <row r="29" spans="1:7" x14ac:dyDescent="0.25">
      <c r="A29" s="4">
        <v>26</v>
      </c>
      <c r="C29" s="4" t="s">
        <v>504</v>
      </c>
      <c r="D29" s="6">
        <f t="shared" si="1"/>
        <v>11386</v>
      </c>
      <c r="E29" s="6">
        <f>5429.39*2</f>
        <v>10858.78</v>
      </c>
      <c r="F29" s="4" t="s">
        <v>505</v>
      </c>
      <c r="G29" s="5" t="s">
        <v>506</v>
      </c>
    </row>
    <row r="30" spans="1:7" x14ac:dyDescent="0.25">
      <c r="A30" s="4">
        <v>27</v>
      </c>
      <c r="C30" s="4" t="s">
        <v>504</v>
      </c>
      <c r="D30" s="6">
        <f t="shared" si="1"/>
        <v>11386</v>
      </c>
      <c r="E30" s="6">
        <f>5209.45*2</f>
        <v>10418.9</v>
      </c>
      <c r="F30" s="4" t="s">
        <v>505</v>
      </c>
      <c r="G30" s="5" t="s">
        <v>506</v>
      </c>
    </row>
    <row r="31" spans="1:7" x14ac:dyDescent="0.25">
      <c r="A31" s="4">
        <v>28</v>
      </c>
      <c r="C31" s="4" t="s">
        <v>504</v>
      </c>
      <c r="D31" s="6">
        <f t="shared" si="1"/>
        <v>11386</v>
      </c>
      <c r="E31" s="6">
        <f>3710.3*2</f>
        <v>7420.6</v>
      </c>
      <c r="F31" s="4" t="s">
        <v>505</v>
      </c>
      <c r="G31" s="5" t="s">
        <v>506</v>
      </c>
    </row>
    <row r="32" spans="1:7" x14ac:dyDescent="0.25">
      <c r="A32" s="4">
        <v>29</v>
      </c>
      <c r="C32" s="4" t="s">
        <v>504</v>
      </c>
      <c r="D32" s="6">
        <f t="shared" si="1"/>
        <v>11386</v>
      </c>
      <c r="E32" s="6">
        <f>4077.99*2</f>
        <v>8155.98</v>
      </c>
      <c r="F32" s="4" t="s">
        <v>505</v>
      </c>
      <c r="G32" s="5" t="s">
        <v>506</v>
      </c>
    </row>
    <row r="33" spans="1:7" x14ac:dyDescent="0.25">
      <c r="A33" s="4">
        <v>30</v>
      </c>
      <c r="C33" s="4" t="s">
        <v>504</v>
      </c>
      <c r="D33" s="6">
        <f t="shared" si="1"/>
        <v>11386</v>
      </c>
      <c r="E33" s="6">
        <f>5408.31*2</f>
        <v>10816.62</v>
      </c>
      <c r="F33" s="4" t="s">
        <v>505</v>
      </c>
      <c r="G33" s="5" t="s">
        <v>506</v>
      </c>
    </row>
    <row r="34" spans="1:7" x14ac:dyDescent="0.25">
      <c r="A34" s="4">
        <v>31</v>
      </c>
      <c r="C34" s="4" t="s">
        <v>504</v>
      </c>
      <c r="D34" s="6">
        <f t="shared" si="1"/>
        <v>11386</v>
      </c>
      <c r="E34" s="6">
        <f>5936.79*2</f>
        <v>11873.58</v>
      </c>
      <c r="F34" s="4" t="s">
        <v>505</v>
      </c>
      <c r="G34" s="5" t="s">
        <v>506</v>
      </c>
    </row>
    <row r="35" spans="1:7" x14ac:dyDescent="0.25">
      <c r="A35" s="4">
        <v>32</v>
      </c>
      <c r="C35" s="4" t="s">
        <v>504</v>
      </c>
      <c r="D35" s="6">
        <f t="shared" si="1"/>
        <v>11386</v>
      </c>
      <c r="E35" s="6">
        <f>5408.31*2</f>
        <v>10816.62</v>
      </c>
      <c r="F35" s="4" t="s">
        <v>505</v>
      </c>
      <c r="G35" s="5" t="s">
        <v>506</v>
      </c>
    </row>
    <row r="36" spans="1:7" x14ac:dyDescent="0.25">
      <c r="A36" s="4">
        <v>33</v>
      </c>
      <c r="C36" s="4" t="s">
        <v>504</v>
      </c>
      <c r="D36" s="6">
        <f t="shared" si="1"/>
        <v>11386</v>
      </c>
      <c r="E36" s="6">
        <f>5915.7*2</f>
        <v>11831.4</v>
      </c>
      <c r="F36" s="4" t="s">
        <v>505</v>
      </c>
      <c r="G36" s="5" t="s">
        <v>506</v>
      </c>
    </row>
    <row r="37" spans="1:7" x14ac:dyDescent="0.25">
      <c r="A37" s="4">
        <v>34</v>
      </c>
      <c r="C37" s="4" t="s">
        <v>504</v>
      </c>
      <c r="D37" s="6">
        <f>4815.59*2</f>
        <v>9631.18</v>
      </c>
      <c r="E37" s="6">
        <f>2058.59*2</f>
        <v>4117.18</v>
      </c>
      <c r="F37" s="4" t="s">
        <v>505</v>
      </c>
      <c r="G37" s="5" t="s">
        <v>506</v>
      </c>
    </row>
    <row r="38" spans="1:7" x14ac:dyDescent="0.25">
      <c r="A38" s="4">
        <v>35</v>
      </c>
      <c r="C38" s="4" t="s">
        <v>504</v>
      </c>
      <c r="D38" s="6">
        <f>4815.59*2</f>
        <v>9631.18</v>
      </c>
      <c r="E38" s="6">
        <f>3897.35*2</f>
        <v>7794.7</v>
      </c>
      <c r="F38" s="4" t="s">
        <v>505</v>
      </c>
      <c r="G38" s="5" t="s">
        <v>506</v>
      </c>
    </row>
    <row r="39" spans="1:7" x14ac:dyDescent="0.25">
      <c r="A39" s="4">
        <v>36</v>
      </c>
      <c r="C39" s="4" t="s">
        <v>504</v>
      </c>
      <c r="D39" s="6">
        <f>3970.32*2</f>
        <v>7940.64</v>
      </c>
      <c r="E39" s="6">
        <f>3601.32*2</f>
        <v>7202.64</v>
      </c>
      <c r="F39" s="4" t="s">
        <v>505</v>
      </c>
      <c r="G39" s="5" t="s">
        <v>506</v>
      </c>
    </row>
    <row r="40" spans="1:7" x14ac:dyDescent="0.25">
      <c r="A40" s="4">
        <v>37</v>
      </c>
      <c r="C40" s="4" t="s">
        <v>504</v>
      </c>
      <c r="D40" s="6">
        <f>3440.08*2</f>
        <v>6880.16</v>
      </c>
      <c r="E40" s="6">
        <f>3325.99*2</f>
        <v>6651.98</v>
      </c>
      <c r="F40" s="4" t="s">
        <v>505</v>
      </c>
      <c r="G40" s="5" t="s">
        <v>506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366</v>
      </c>
      <c r="D2" t="s">
        <v>367</v>
      </c>
      <c r="E2" t="s">
        <v>368</v>
      </c>
      <c r="F2" t="s">
        <v>369</v>
      </c>
      <c r="G2" t="s">
        <v>370</v>
      </c>
    </row>
    <row r="3" spans="1:7" x14ac:dyDescent="0.25">
      <c r="A3" s="1" t="s">
        <v>346</v>
      </c>
      <c r="B3" s="1"/>
      <c r="C3" s="1" t="s">
        <v>371</v>
      </c>
      <c r="D3" s="1" t="s">
        <v>372</v>
      </c>
      <c r="E3" s="1" t="s">
        <v>373</v>
      </c>
      <c r="F3" s="1" t="s">
        <v>374</v>
      </c>
      <c r="G3" s="1" t="s">
        <v>375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376</v>
      </c>
      <c r="D2" t="s">
        <v>377</v>
      </c>
      <c r="E2" t="s">
        <v>378</v>
      </c>
      <c r="F2" t="s">
        <v>379</v>
      </c>
      <c r="G2" t="s">
        <v>380</v>
      </c>
    </row>
    <row r="3" spans="1:7" x14ac:dyDescent="0.25">
      <c r="A3" s="1" t="s">
        <v>346</v>
      </c>
      <c r="B3" s="1"/>
      <c r="C3" s="1" t="s">
        <v>381</v>
      </c>
      <c r="D3" s="1" t="s">
        <v>382</v>
      </c>
      <c r="E3" s="1" t="s">
        <v>383</v>
      </c>
      <c r="F3" s="1" t="s">
        <v>384</v>
      </c>
      <c r="G3" s="1" t="s">
        <v>385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386</v>
      </c>
      <c r="D2" t="s">
        <v>387</v>
      </c>
      <c r="E2" t="s">
        <v>388</v>
      </c>
      <c r="F2" t="s">
        <v>389</v>
      </c>
      <c r="G2" t="s">
        <v>390</v>
      </c>
    </row>
    <row r="3" spans="1:7" x14ac:dyDescent="0.25">
      <c r="A3" s="1" t="s">
        <v>346</v>
      </c>
      <c r="B3" s="1"/>
      <c r="C3" s="1" t="s">
        <v>391</v>
      </c>
      <c r="D3" s="1" t="s">
        <v>392</v>
      </c>
      <c r="E3" s="1" t="s">
        <v>393</v>
      </c>
      <c r="F3" s="1" t="s">
        <v>394</v>
      </c>
      <c r="G3" s="1" t="s">
        <v>395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2023-04-14T16:34:05Z</dcterms:created>
  <dcterms:modified xsi:type="dcterms:W3CDTF">2023-05-30T14:44:01Z</dcterms:modified>
</cp:coreProperties>
</file>